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johat\Desktop\OFICINA - 2021\RIESGOS DE GESTION 2021\PUBLICACION INTRANET RIESGOS 2020\"/>
    </mc:Choice>
  </mc:AlternateContent>
  <xr:revisionPtr revIDLastSave="0" documentId="8_{BBB6242A-1F63-4F14-B562-0D37AE50617E}" xr6:coauthVersionLast="45" xr6:coauthVersionMax="45" xr10:uidLastSave="{00000000-0000-0000-0000-000000000000}"/>
  <bookViews>
    <workbookView xWindow="-120" yWindow="-120" windowWidth="20730" windowHeight="11160" tabRatio="508" xr2:uid="{00000000-000D-0000-FFFF-FFFF00000000}"/>
  </bookViews>
  <sheets>
    <sheet name="PMR FPS-FNC" sheetId="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xlnm._FilterDatabase" localSheetId="0" hidden="1">'PMR FPS-FNC'!$A$13:$AX$13</definedName>
    <definedName name="ACTIVIDAD">'[1]Inventario Controles '!$B$5:$B$43</definedName>
    <definedName name="Agente_generador_externas">[1]Datos!$L$2:$L$7</definedName>
    <definedName name="Agente_generador_internas">[1]Datos!$K$2:$K$8</definedName>
    <definedName name="Amenazas_contexto_proceso">[1]Datos!$AG$2:$AG$11</definedName>
    <definedName name="_xlnm.Print_Area" localSheetId="0">'PMR FPS-FNC'!$A$1:$AX$117</definedName>
    <definedName name="Categoría_corrupción">[1]Datos!$D$2:$D$7</definedName>
    <definedName name="Categoría_estratégica">[1]Datos!$E$2:$E$16</definedName>
    <definedName name="Categoría_gestión_procesos">[1]Datos!$F$2:$F$16</definedName>
    <definedName name="Categoría_oportunidad">[1]Datos!$H$2:$H$6</definedName>
    <definedName name="Categoría_seguridad_información">[1]Datos!$G$2:$G$8</definedName>
    <definedName name="Clase_riesgo">[1]Datos!$J$2:$J$7</definedName>
    <definedName name="Debilidades_contexto_proceso">[1]Datos!$AF$2:$AF$11</definedName>
    <definedName name="Enfoque">[1]Datos!$B$2:$B$6</definedName>
    <definedName name="Medio_de_almacenamiento">[1]Datos!$AV$2:$AV$8</definedName>
    <definedName name="Objetivos_estratégicos">[1]Datos!$Y$2:$Y$5</definedName>
    <definedName name="Oportunidades">[1]Datos!$AB$1:$AB$11</definedName>
    <definedName name="Otros_procesos_afectados">[1]Datos!$AE$2:$AE$8</definedName>
    <definedName name="Pregunta1">[1]Datos!$AH$2:$AH$3</definedName>
    <definedName name="Pregunta2">[1]Datos!$AI$2:$AI$3</definedName>
    <definedName name="Pregunta3">[1]Datos!$AJ$2:$AJ$3</definedName>
    <definedName name="Pregunta4">[1]Datos!$AK$2:$AK$3</definedName>
    <definedName name="Pregunta5">[1]Datos!$AL$2:$AL$3</definedName>
    <definedName name="Pregunta6">[1]Datos!$AM$2:$AM$3</definedName>
    <definedName name="Pregunta7">[1]Datos!$AN$2:$AN$4</definedName>
    <definedName name="Pregunta8">[1]Datos!$AP$2:$AP$4</definedName>
    <definedName name="Preposiciones">[1]Datos!$I$2:$I$10</definedName>
    <definedName name="Print_Area" localSheetId="0">'PMR FPS-FNC'!$B$1:$AX$19</definedName>
    <definedName name="Proceso" localSheetId="0">'[2]Datos-Riesgos'!$I$2:$I$28</definedName>
    <definedName name="Proceso">[1]Datos!$C$2:$C$28</definedName>
    <definedName name="Respuestas">[1]Datos!$U$2:$U$3</definedName>
    <definedName name="_xlnm.Print_Titles" localSheetId="0">'PMR FPS-FNC'!$1:$13</definedName>
    <definedName name="Trámites_y_OPAS_afectados">[1]Datos!$AD$2:$AD$35</definedName>
    <definedName name="Vacío">[1]Datos!#REF!</definedName>
    <definedName name="x" localSheetId="0">'[2]Datos-Riesgos'!$T$2</definedName>
    <definedName name="x">[1]Datos!$V$2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5" i="2" l="1"/>
  <c r="F15" i="2"/>
  <c r="AC16" i="2"/>
  <c r="N80" i="2"/>
  <c r="O93" i="2"/>
  <c r="I98" i="2"/>
  <c r="AJ17" i="2"/>
  <c r="AV23" i="2"/>
  <c r="C15" i="2"/>
  <c r="C93" i="2"/>
  <c r="B55" i="2"/>
  <c r="AD101" i="2"/>
  <c r="AB101" i="2"/>
  <c r="Z101" i="2"/>
  <c r="Y101" i="2"/>
  <c r="X101" i="2"/>
  <c r="W101" i="2"/>
  <c r="V101" i="2"/>
  <c r="U101" i="2"/>
  <c r="Q101" i="2"/>
  <c r="O101" i="2"/>
  <c r="N101" i="2"/>
  <c r="M101" i="2"/>
  <c r="L101" i="2"/>
  <c r="K101" i="2"/>
  <c r="J101" i="2"/>
  <c r="I101" i="2"/>
  <c r="H101" i="2"/>
  <c r="G101" i="2"/>
  <c r="AD98" i="2"/>
  <c r="AB98" i="2"/>
  <c r="Z98" i="2"/>
  <c r="Y98" i="2"/>
  <c r="X98" i="2"/>
  <c r="W98" i="2"/>
  <c r="V98" i="2"/>
  <c r="U98" i="2"/>
  <c r="Q98" i="2"/>
  <c r="O98" i="2"/>
  <c r="N98" i="2"/>
  <c r="M98" i="2"/>
  <c r="L98" i="2"/>
  <c r="K98" i="2"/>
  <c r="J98" i="2"/>
  <c r="H98" i="2"/>
  <c r="G98" i="2"/>
  <c r="AD96" i="2"/>
  <c r="AB96" i="2"/>
  <c r="Z96" i="2"/>
  <c r="Y96" i="2"/>
  <c r="X96" i="2"/>
  <c r="W96" i="2"/>
  <c r="V96" i="2"/>
  <c r="U96" i="2"/>
  <c r="Q96" i="2"/>
  <c r="O96" i="2"/>
  <c r="N96" i="2"/>
  <c r="M96" i="2"/>
  <c r="L96" i="2"/>
  <c r="K96" i="2"/>
  <c r="J96" i="2"/>
  <c r="I96" i="2"/>
  <c r="H96" i="2"/>
  <c r="G96" i="2"/>
  <c r="P101" i="2"/>
  <c r="P98" i="2"/>
  <c r="R101" i="2"/>
  <c r="R98" i="2"/>
  <c r="S98" i="2"/>
  <c r="S101" i="2"/>
  <c r="T98" i="2"/>
  <c r="T101" i="2"/>
  <c r="AA98" i="2"/>
  <c r="AA101" i="2"/>
  <c r="AC101" i="2"/>
  <c r="AC98" i="2"/>
  <c r="P96" i="2"/>
  <c r="R96" i="2"/>
  <c r="S96" i="2"/>
  <c r="T96" i="2"/>
  <c r="AA96" i="2"/>
  <c r="AC44" i="2"/>
  <c r="AC33" i="2"/>
  <c r="AC36" i="2"/>
  <c r="AC40" i="2"/>
  <c r="AC53" i="2"/>
  <c r="AC66" i="2"/>
  <c r="AC64" i="2"/>
  <c r="AC63" i="2"/>
  <c r="AC61" i="2"/>
  <c r="AC96" i="2"/>
  <c r="AX29" i="2"/>
  <c r="AV29" i="2"/>
  <c r="AD29" i="2"/>
  <c r="AC29" i="2"/>
  <c r="AB29" i="2"/>
  <c r="AA29" i="2"/>
  <c r="Z29" i="2"/>
  <c r="Y29" i="2"/>
  <c r="X29" i="2"/>
  <c r="W29" i="2"/>
  <c r="V29" i="2"/>
  <c r="U29" i="2"/>
  <c r="T29" i="2"/>
  <c r="S29" i="2"/>
  <c r="R29" i="2"/>
  <c r="Q29" i="2"/>
  <c r="P29" i="2"/>
  <c r="N29" i="2"/>
  <c r="M29" i="2"/>
  <c r="L29" i="2"/>
  <c r="K29" i="2"/>
  <c r="I29" i="2"/>
  <c r="G29" i="2"/>
  <c r="F29" i="2"/>
  <c r="C29" i="2"/>
  <c r="B29" i="2"/>
  <c r="AX26" i="2"/>
  <c r="AV26" i="2"/>
  <c r="AD26" i="2"/>
  <c r="AC26" i="2"/>
  <c r="AB26" i="2"/>
  <c r="AA26" i="2"/>
  <c r="Z26" i="2"/>
  <c r="Y26" i="2"/>
  <c r="X26" i="2"/>
  <c r="W26" i="2"/>
  <c r="V26" i="2"/>
  <c r="U26" i="2"/>
  <c r="T26" i="2"/>
  <c r="S26" i="2"/>
  <c r="R26" i="2"/>
  <c r="Q26" i="2"/>
  <c r="P26" i="2"/>
  <c r="N26" i="2"/>
  <c r="M26" i="2"/>
  <c r="L26" i="2"/>
  <c r="K26" i="2"/>
  <c r="I26" i="2"/>
  <c r="G26" i="2"/>
  <c r="F26" i="2"/>
  <c r="C26" i="2"/>
  <c r="B26" i="2"/>
  <c r="AX23" i="2"/>
  <c r="AD23" i="2"/>
  <c r="AC23" i="2"/>
  <c r="AB23" i="2"/>
  <c r="AA23" i="2"/>
  <c r="Z23" i="2"/>
  <c r="Y23" i="2"/>
  <c r="X23" i="2"/>
  <c r="W23" i="2"/>
  <c r="V23" i="2"/>
  <c r="U23" i="2"/>
  <c r="T23" i="2"/>
  <c r="S23" i="2"/>
  <c r="R23" i="2"/>
  <c r="Q23" i="2"/>
  <c r="P23" i="2"/>
  <c r="N23" i="2"/>
  <c r="M23" i="2"/>
  <c r="L23" i="2"/>
  <c r="K23" i="2"/>
  <c r="I23" i="2"/>
  <c r="H23" i="2"/>
  <c r="G23" i="2"/>
  <c r="F23" i="2"/>
  <c r="C23" i="2"/>
  <c r="B23" i="2"/>
  <c r="U15" i="2"/>
  <c r="AD93" i="2"/>
  <c r="AC93" i="2"/>
  <c r="AB93" i="2"/>
  <c r="AA93" i="2"/>
  <c r="Z93" i="2"/>
  <c r="Y93" i="2"/>
  <c r="X93" i="2"/>
  <c r="W93" i="2"/>
  <c r="V93" i="2"/>
  <c r="U93" i="2"/>
  <c r="T93" i="2"/>
  <c r="S93" i="2"/>
  <c r="R93" i="2"/>
  <c r="Q93" i="2"/>
  <c r="P93" i="2"/>
  <c r="M93" i="2"/>
  <c r="L93" i="2"/>
  <c r="K93" i="2"/>
  <c r="G93" i="2"/>
  <c r="F93" i="2"/>
  <c r="B93" i="2"/>
  <c r="AD91" i="2"/>
  <c r="AC91" i="2"/>
  <c r="AB91" i="2"/>
  <c r="AA91" i="2"/>
  <c r="Z91" i="2"/>
  <c r="Y91" i="2"/>
  <c r="X91" i="2"/>
  <c r="W91" i="2"/>
  <c r="V91" i="2"/>
  <c r="U91" i="2"/>
  <c r="T91" i="2"/>
  <c r="S91" i="2"/>
  <c r="R91" i="2"/>
  <c r="Q91" i="2"/>
  <c r="P91" i="2"/>
  <c r="O91" i="2"/>
  <c r="N91" i="2"/>
  <c r="M91" i="2"/>
  <c r="L91" i="2"/>
  <c r="K91" i="2"/>
  <c r="G91" i="2"/>
  <c r="F91" i="2"/>
  <c r="C91" i="2"/>
  <c r="B91" i="2"/>
  <c r="AD86" i="2"/>
  <c r="AC86" i="2"/>
  <c r="AB86" i="2"/>
  <c r="AA86" i="2"/>
  <c r="Z86" i="2"/>
  <c r="Y86" i="2"/>
  <c r="X86" i="2"/>
  <c r="W86" i="2"/>
  <c r="V86" i="2"/>
  <c r="U86" i="2"/>
  <c r="T86" i="2"/>
  <c r="S86" i="2"/>
  <c r="R86" i="2"/>
  <c r="Q86" i="2"/>
  <c r="P86" i="2"/>
  <c r="O86" i="2"/>
  <c r="N86" i="2"/>
  <c r="M86" i="2"/>
  <c r="L86" i="2"/>
  <c r="K86" i="2"/>
  <c r="G86" i="2"/>
  <c r="F86" i="2"/>
  <c r="C86" i="2"/>
  <c r="B86" i="2"/>
  <c r="AD83" i="2"/>
  <c r="AC83" i="2"/>
  <c r="AB83" i="2"/>
  <c r="AA83" i="2"/>
  <c r="Z83" i="2"/>
  <c r="Y83" i="2"/>
  <c r="X83" i="2"/>
  <c r="W83" i="2"/>
  <c r="V83" i="2"/>
  <c r="U83" i="2"/>
  <c r="T83" i="2"/>
  <c r="S83" i="2"/>
  <c r="R83" i="2"/>
  <c r="Q83" i="2"/>
  <c r="P83" i="2"/>
  <c r="M83" i="2"/>
  <c r="L83" i="2"/>
  <c r="K83" i="2"/>
  <c r="G83" i="2"/>
  <c r="F83" i="2"/>
  <c r="C83" i="2"/>
  <c r="B83" i="2"/>
  <c r="AB80" i="2"/>
  <c r="Z80" i="2"/>
  <c r="Y80" i="2"/>
  <c r="X80" i="2"/>
  <c r="W80" i="2"/>
  <c r="V80" i="2"/>
  <c r="Q80" i="2"/>
  <c r="M80" i="2"/>
  <c r="L80" i="2"/>
  <c r="K80" i="2"/>
  <c r="G80" i="2"/>
  <c r="F80" i="2"/>
  <c r="C80" i="2"/>
  <c r="B80" i="2"/>
  <c r="G78" i="2"/>
  <c r="F78" i="2"/>
  <c r="C78" i="2"/>
  <c r="B78" i="2"/>
  <c r="P80" i="2"/>
  <c r="S80" i="2"/>
  <c r="R80" i="2"/>
  <c r="T80" i="2"/>
  <c r="W78" i="2"/>
  <c r="Q78" i="2"/>
  <c r="V78" i="2"/>
  <c r="X78" i="2"/>
  <c r="Y78" i="2"/>
  <c r="AA80" i="2"/>
  <c r="AC80" i="2"/>
  <c r="Z78" i="2"/>
  <c r="P78" i="2"/>
  <c r="R78" i="2"/>
  <c r="K78" i="2"/>
  <c r="S78" i="2"/>
  <c r="T78" i="2"/>
  <c r="AA78" i="2"/>
  <c r="L78" i="2"/>
  <c r="AB78" i="2"/>
  <c r="M78" i="2"/>
  <c r="AD58" i="2"/>
  <c r="O58" i="2"/>
  <c r="N58" i="2"/>
  <c r="J58" i="2"/>
  <c r="I58" i="2"/>
  <c r="H58" i="2"/>
  <c r="G58" i="2"/>
  <c r="F58" i="2"/>
  <c r="C58" i="2"/>
  <c r="B58" i="2"/>
  <c r="AD55" i="2"/>
  <c r="AC55" i="2"/>
  <c r="AB55" i="2"/>
  <c r="AA55" i="2"/>
  <c r="Z55" i="2"/>
  <c r="Y55" i="2"/>
  <c r="X55" i="2"/>
  <c r="W55" i="2"/>
  <c r="V55" i="2"/>
  <c r="U55" i="2"/>
  <c r="T55" i="2"/>
  <c r="S55" i="2"/>
  <c r="R55" i="2"/>
  <c r="Q55" i="2"/>
  <c r="P55" i="2"/>
  <c r="O55" i="2"/>
  <c r="N55" i="2"/>
  <c r="M55" i="2"/>
  <c r="L55" i="2"/>
  <c r="K55" i="2"/>
  <c r="I55" i="2"/>
  <c r="H55" i="2"/>
  <c r="G55" i="2"/>
  <c r="F55" i="2"/>
  <c r="C55" i="2"/>
  <c r="AC78" i="2"/>
  <c r="Q58" i="2"/>
  <c r="W58" i="2"/>
  <c r="V58" i="2"/>
  <c r="P58" i="2"/>
  <c r="X58" i="2"/>
  <c r="R58" i="2"/>
  <c r="Y58" i="2"/>
  <c r="S58" i="2"/>
  <c r="Z58" i="2"/>
  <c r="T58" i="2"/>
  <c r="K58" i="2"/>
  <c r="L58" i="2"/>
  <c r="AA58" i="2"/>
  <c r="M58" i="2"/>
  <c r="AB58" i="2"/>
  <c r="AC58" i="2"/>
  <c r="AI17" i="2"/>
  <c r="AH17" i="2"/>
  <c r="AG17" i="2"/>
  <c r="AF17" i="2"/>
  <c r="AD17" i="2"/>
  <c r="U17" i="2"/>
  <c r="N17" i="2"/>
  <c r="I17" i="2"/>
  <c r="G17" i="2"/>
  <c r="F17" i="2"/>
  <c r="C17" i="2"/>
  <c r="B17" i="2"/>
  <c r="AD16" i="2"/>
  <c r="AB16" i="2"/>
  <c r="Z16" i="2"/>
  <c r="Y16" i="2"/>
  <c r="X16" i="2"/>
  <c r="W16" i="2"/>
  <c r="V16" i="2"/>
  <c r="U16" i="2"/>
  <c r="Q16" i="2"/>
  <c r="O16" i="2"/>
  <c r="N16" i="2"/>
  <c r="M16" i="2"/>
  <c r="L16" i="2"/>
  <c r="K16" i="2"/>
  <c r="I16" i="2"/>
  <c r="H16" i="2"/>
  <c r="G16" i="2"/>
  <c r="F16" i="2"/>
  <c r="C16" i="2"/>
  <c r="B16" i="2"/>
  <c r="AD15" i="2"/>
  <c r="AC15" i="2"/>
  <c r="AB15" i="2"/>
  <c r="AA15" i="2"/>
  <c r="Z15" i="2"/>
  <c r="Y15" i="2"/>
  <c r="X15" i="2"/>
  <c r="W15" i="2"/>
  <c r="V15" i="2"/>
  <c r="T15" i="2"/>
  <c r="S15" i="2"/>
  <c r="R15" i="2"/>
  <c r="Q15" i="2"/>
  <c r="P15" i="2"/>
  <c r="O15" i="2"/>
  <c r="N15" i="2"/>
  <c r="M15" i="2"/>
  <c r="L15" i="2"/>
  <c r="K15" i="2"/>
  <c r="J15" i="2"/>
  <c r="I15" i="2"/>
  <c r="G15" i="2"/>
  <c r="Q17" i="2"/>
  <c r="W17" i="2"/>
  <c r="P16" i="2"/>
  <c r="P17" i="2"/>
  <c r="V17" i="2"/>
  <c r="R16" i="2"/>
  <c r="R17" i="2"/>
  <c r="T16" i="2"/>
  <c r="S16" i="2"/>
  <c r="X17" i="2"/>
  <c r="Y17" i="2"/>
  <c r="S17" i="2"/>
  <c r="Z17" i="2"/>
  <c r="T17" i="2"/>
  <c r="K17" i="2"/>
  <c r="L17" i="2"/>
  <c r="AA16" i="2"/>
  <c r="AA17" i="2"/>
  <c r="AB17" i="2"/>
  <c r="M17" i="2"/>
  <c r="AC17" i="2"/>
</calcChain>
</file>

<file path=xl/sharedStrings.xml><?xml version="1.0" encoding="utf-8"?>
<sst xmlns="http://schemas.openxmlformats.org/spreadsheetml/2006/main" count="1890" uniqueCount="1050">
  <si>
    <t>PROCESO</t>
  </si>
  <si>
    <t>FORMATO</t>
  </si>
  <si>
    <t>FECHA DE REGISTRO</t>
  </si>
  <si>
    <t>OBJETIVO DEL PROCESO</t>
  </si>
  <si>
    <t>ENFOQUE</t>
  </si>
  <si>
    <t>CLASE</t>
  </si>
  <si>
    <t>RIESGO U OPORTUNIDAD</t>
  </si>
  <si>
    <t>ELEMENTOS POSIBLEMENTE AFECTADOS</t>
  </si>
  <si>
    <t>OTROS PROCESOS DEL SISTEMA INTEGRADO DE GESTIÓN POSIBLEMENTE AFECTADOS</t>
  </si>
  <si>
    <t>CAUSAS</t>
  </si>
  <si>
    <t>CONSECUENCIAS</t>
  </si>
  <si>
    <t>ANÁLISIS
(ANTES DE CONTROLES)</t>
  </si>
  <si>
    <t>ACTIVIDADES DE CONTROL FRENTE A LA PROBABILIDAD</t>
  </si>
  <si>
    <t>ACTIVIDADES DE CONTROL FRENTE AL IMPACTO</t>
  </si>
  <si>
    <t>VALORACIÓN
(DESPUÉS DE CONTROLES)</t>
  </si>
  <si>
    <t>CATEGORÍA</t>
  </si>
  <si>
    <t>EVENTO</t>
  </si>
  <si>
    <t>- Trámites y OPA's (Riesgos de Corrupción, Gestión de Procesos y Seguridad de la Información)
- Objetivos Estratégicos y Oportunidades (Riesgos Estratégicos y Oportunidades)</t>
  </si>
  <si>
    <t>INTERNAS</t>
  </si>
  <si>
    <t>EXTERNAS</t>
  </si>
  <si>
    <t>PROBABILIDAD</t>
  </si>
  <si>
    <t>IMPACTO</t>
  </si>
  <si>
    <t>VALORACIÓN</t>
  </si>
  <si>
    <t>EXPLICACIÓN DE LA VALORACIÓN</t>
  </si>
  <si>
    <t>ACTIVIDADES</t>
  </si>
  <si>
    <t>CALIFICACIÓN DEL DISEÑO</t>
  </si>
  <si>
    <t>CALIFICACIÓN DE LA EJECUCIÓN</t>
  </si>
  <si>
    <t>SOLIDEZ DEL CONTROL</t>
  </si>
  <si>
    <t>SOLIDEZ DEL CONJUNTO DE CONTROLES</t>
  </si>
  <si>
    <t>¿SE AFECTA LA PROBABILIDAD?</t>
  </si>
  <si>
    <t>OPCIÓN(ES) DE MANEJO</t>
  </si>
  <si>
    <t>ACCIONES FRENTE A LA SOLIDEZ DE LOS CONTROLES
Probabilidad
---------------
Impacto</t>
  </si>
  <si>
    <t>RESPONSABLE DE EJECUCIÓN</t>
  </si>
  <si>
    <t>PRODUCTO</t>
  </si>
  <si>
    <t>FECHA INICIO</t>
  </si>
  <si>
    <t>FECHA TERMINACIÓN</t>
  </si>
  <si>
    <t>ACCIONES FRENTE A LA VALORACIÓN OBTENIDA
Probabilidad
---------------
Impacto</t>
  </si>
  <si>
    <t>ACCIONES DE CONTINGENCIA</t>
  </si>
  <si>
    <t>ENTIDAD</t>
  </si>
  <si>
    <t>FONDO DE PASIVO SOCIAL DE FERROCARRILES NACIONALES DE COLOMBIA</t>
  </si>
  <si>
    <t>DEFINIR LAS ACTIVIDADES QUE CONLLEVAN AL CUMPLIMIENTO DE LA METODOLOGÍA PARA LA ADMINISTRACIÓN DEL RIESGO EN EL FONDO DE PASIVO SOCIAL DE FERROCARRILES NACIONALES DE COLOMBIA, DE ACUERDO A LOS LINEAMIENTOS DE LA GUÍA DE ADMINISTRACIÓN DEL RIESGO DE GESTIÓN, CORRUPCIÓN Y SEGURIDAD DIGITAL DEL DEPARTAMENTO ADMINISTRATIVO DE LA FUNCIÓN PÚBLICA DAFP, EN CUANTO A LA IDENTIFICACIÓN, ANÁLISIS, VALORACIÓN Y EVALUACIÓN DEL RIESGO.</t>
  </si>
  <si>
    <t>ADMINISTRACIÓN DEL SISTEMA INTEGRADO DE GESTIÓN - OFICINA ASESORA DE PLANEACION Y SISTEMAS</t>
  </si>
  <si>
    <t>GESTION PRESTACIONES ECONOMICAS</t>
  </si>
  <si>
    <t>Reducir</t>
  </si>
  <si>
    <t>DIRECCIONAMIENTO ESTRATEGICO</t>
  </si>
  <si>
    <t>Aceptar</t>
  </si>
  <si>
    <t>MAPA DE RIESGOS FONDO DE PASIVO SOCIAL DE FERROCARRILES NACIONALES DE COLOMBIA</t>
  </si>
  <si>
    <t>GESTION TALENTO HUMANO</t>
  </si>
  <si>
    <t>GESTION DOCUMENTAL</t>
  </si>
  <si>
    <t xml:space="preserve">Riesgo de Gestión </t>
  </si>
  <si>
    <t>Cumplimiento</t>
  </si>
  <si>
    <t>[Eficiencia] Inoportuno seguimiento a la gestión</t>
  </si>
  <si>
    <t>durante La ejecución  del  programa anual de Auditorias  dentro de los términos  establecidos.</t>
  </si>
  <si>
    <t xml:space="preserve">--- Ningún Trámite
</t>
  </si>
  <si>
    <t>Procesos de apoyo en el Sistema Integrado de Gestión</t>
  </si>
  <si>
    <t>Posible (3)</t>
  </si>
  <si>
    <t>Mayor (4)</t>
  </si>
  <si>
    <t>Extrema</t>
  </si>
  <si>
    <t xml:space="preserve">
Fuerte
</t>
  </si>
  <si>
    <t>Fuerte</t>
  </si>
  <si>
    <t>Directamente</t>
  </si>
  <si>
    <t xml:space="preserve">
Se debe realizar la verificación y comparación de los documentos cotejando las acciones correctivas y preventivas referentes al hallazgo
</t>
  </si>
  <si>
    <t xml:space="preserve">
Fuerte
</t>
  </si>
  <si>
    <t xml:space="preserve">
Moderado
</t>
  </si>
  <si>
    <t xml:space="preserve">
Moderado
</t>
  </si>
  <si>
    <t>Moderado</t>
  </si>
  <si>
    <t>Rara vez (1)</t>
  </si>
  <si>
    <t>Moderado (3)</t>
  </si>
  <si>
    <t>Moderada</t>
  </si>
  <si>
    <t xml:space="preserve">Seguimiento a la ejecución los programas anuales de auditoria
</t>
  </si>
  <si>
    <t xml:space="preserve">Se debe realizar  y confirmar que la información que se publique en la página web  sea la correcta 
</t>
  </si>
  <si>
    <t xml:space="preserve">Con las evidencias sustentadas y documentadas se realiza la verificación  si el compromiso no se cumplió dentro del plazo inicialmente fijado o se requiere  fijar una nueva fecha dejando anotación en las OBSERVACIONES  o de lo contrario proceder a realizar el primer informe preliminar.
</t>
  </si>
  <si>
    <t>Auditores grupo de trabajo C.I</t>
  </si>
  <si>
    <t xml:space="preserve">reflejado en el informe final de auditoria detallando las acciones correctivas </t>
  </si>
  <si>
    <t xml:space="preserve">
Cambios en la normatividad 
Fallas en los sistemas de información de los entes de control
</t>
  </si>
  <si>
    <t xml:space="preserve">
Auditores grupo de trabajo C.I
</t>
  </si>
  <si>
    <t xml:space="preserve">
Auditorias y procesos de cada área más confiable, minimizando los errores  
</t>
  </si>
  <si>
    <t xml:space="preserve">
Auditores grupo de trabajo C.I
</t>
  </si>
  <si>
    <t xml:space="preserve">
Mantener la solicitud de las evidencias que soporte todos los procesos realizados 
</t>
  </si>
  <si>
    <t>ASISTENCIA JURIDICA</t>
  </si>
  <si>
    <t>SEGUIMIENTO Y EVALUACION INDEPENDIENTE</t>
  </si>
  <si>
    <t xml:space="preserve">
_______________
</t>
  </si>
  <si>
    <t>MEDICION Y MEJORA</t>
  </si>
  <si>
    <t xml:space="preserve">[Eficiencia] Inoportuna atención de necesidades o requerimientos </t>
  </si>
  <si>
    <t xml:space="preserve">--- Ningún Trámite y Procedimiento Administrativo
</t>
  </si>
  <si>
    <t>Todos los procesos en el Sistema Integrado de Gestión</t>
  </si>
  <si>
    <t>Menor (2)</t>
  </si>
  <si>
    <t>Definir cronograma de reporte de información por parte de los contratistas y seguimiento por parte de los responsables del Fondo a cargo de contratistas deservicios de salud
Reunión de retroalimentación de calidad y oportunidad de entrega de información con contratistas</t>
  </si>
  <si>
    <t xml:space="preserve">Fuerte
Fuerte
</t>
  </si>
  <si>
    <t xml:space="preserve">Realizar seguimiento a las actividades misionales de la prestación del servicio a través de herramientas de auditoria médica que garanticen la calidad de los servicios
</t>
  </si>
  <si>
    <t>Baja</t>
  </si>
  <si>
    <t>Imagen</t>
  </si>
  <si>
    <t>[Efectividad] Incumplimiento en la entrega de los resultados e impacto previstos</t>
  </si>
  <si>
    <t xml:space="preserve">--- Todos los Trámites
</t>
  </si>
  <si>
    <t xml:space="preserve">
</t>
  </si>
  <si>
    <t xml:space="preserve">Débil
Débil
</t>
  </si>
  <si>
    <t xml:space="preserve">Moderado
Moderado
</t>
  </si>
  <si>
    <t xml:space="preserve">Débil
Débil
</t>
  </si>
  <si>
    <t>Débil</t>
  </si>
  <si>
    <t>No disminuye</t>
  </si>
  <si>
    <t xml:space="preserve">Moderado
</t>
  </si>
  <si>
    <t/>
  </si>
  <si>
    <t xml:space="preserve"> 
</t>
  </si>
  <si>
    <t>Tecnología</t>
  </si>
  <si>
    <t>[Eficacia] Inadecuada implementación de políticas, normas, estándares, planes y/o programas</t>
  </si>
  <si>
    <t xml:space="preserve">Sanciones por los entes de control
</t>
  </si>
  <si>
    <t xml:space="preserve">Moderado
Moderado
</t>
  </si>
  <si>
    <t xml:space="preserve">Fuerte
</t>
  </si>
  <si>
    <t>GESTION DE SERVICIOS DE SALUD</t>
  </si>
  <si>
    <t>ATENCION AL CIUDADANO</t>
  </si>
  <si>
    <t xml:space="preserve">--- Todos los Trámites y Procedimientos Administrativos
</t>
  </si>
  <si>
    <t xml:space="preserve">Sanciones por los entes de control
Mala imagen de la entidad frente a los usuarios y al publico en general
</t>
  </si>
  <si>
    <t xml:space="preserve">
</t>
  </si>
  <si>
    <t>GESTION BIENES TRANSFERIDOS</t>
  </si>
  <si>
    <t>Financiero</t>
  </si>
  <si>
    <t>[Eficacia] Incumplimiento de los objetivos establecidos</t>
  </si>
  <si>
    <t>Procesos misionales en el Sistema Integrado de Gestión</t>
  </si>
  <si>
    <t xml:space="preserve">Falta de presupuesto  para el saneamiento administrativo y Jurídico de los bienes. 
No contamos con un sistema o programa para la administración financiera de los Bienes inmuebles.
falta de un equipo de trabajo idóneo, estable y permanente, para el saneamiento de bienes inmuebles. 
</t>
  </si>
  <si>
    <t xml:space="preserve">Cambio de Normatividad (políticas en el manejo de activos en el estado)
Ocupación de hecho de los inmuebles (Invasión).
incremento  en el impuesto predial y complementarios.
</t>
  </si>
  <si>
    <t>Probable (4)</t>
  </si>
  <si>
    <t>Alta</t>
  </si>
  <si>
    <t>La probabilidad nos dio 3, el impacto 3; ya que existe la probabilidad que suceda el incumplimiento de los objetivos establecidos para la administrar y comercializar los bienes transferidos extintos de los Ferrocarriles Nacionales de Colombia, por falta de recursos financieros para pagar impuestos, saneamientos entre otros.</t>
  </si>
  <si>
    <t xml:space="preserve">Fuerte
Fuerte
Fuerte
Fuerte
Fuerte
</t>
  </si>
  <si>
    <t xml:space="preserve">Moderado
Fuerte
Moderado
Fuerte
Moderado
</t>
  </si>
  <si>
    <t xml:space="preserve">Fuerte
Fuerte
Fuerte
</t>
  </si>
  <si>
    <t xml:space="preserve">Fuerte
Moderado
Fuerte
</t>
  </si>
  <si>
    <t>La probabilidad me dio Probable (4) y el impacto me dio Menor (2) ya que existe la probabilidad que suceda el incumplimiento de los objetivos establecidos para la administrar y comercializar los bienes transferidos extintos de los Ferrocarriles Nacionales de Colombia, por falta de recursos financieros para pagar impuestos, saneamientos, levantamientos topográficos y visitas técnicas a cada bien inmueble.</t>
  </si>
  <si>
    <t>GESTION SERVICIOS ADMINISTRATIVOS</t>
  </si>
  <si>
    <t>Incumplimiento legal</t>
  </si>
  <si>
    <t xml:space="preserve">--- Otros Procedimientos Administrativos (OPA´S) - MSPS
</t>
  </si>
  <si>
    <t>Procesos estratégicos en el Sistema Integrado de Gestión</t>
  </si>
  <si>
    <t xml:space="preserve">Rotación de personal por cambio de gobierno
</t>
  </si>
  <si>
    <t>Catastrófico (5)</t>
  </si>
  <si>
    <t xml:space="preserve">Débil
Débil
Débil
</t>
  </si>
  <si>
    <t xml:space="preserve">Moderado
Moderado
Débil
</t>
  </si>
  <si>
    <t xml:space="preserve">Débil
</t>
  </si>
  <si>
    <t>Procesos misionales y estratégicos misionales en el Sistema Integrado de Gestión</t>
  </si>
  <si>
    <t xml:space="preserve">Política de austeridad en el gasto publico por parte del gobierno nacional.
</t>
  </si>
  <si>
    <t xml:space="preserve">Fuerte
Fuerte
Fuerte
Fuerte
Fuerte
Fuerte
</t>
  </si>
  <si>
    <t>Improbable (2)</t>
  </si>
  <si>
    <t>GESTION RECURSOS FINANCIEROS</t>
  </si>
  <si>
    <t>Posible (4)</t>
  </si>
  <si>
    <t>Pago de sanciones económicas por incumplimiento en la normatividad aplicable ante un ente regulador,</t>
  </si>
  <si>
    <t xml:space="preserve">
01/07/2020
_______________
</t>
  </si>
  <si>
    <t xml:space="preserve">
31/12/2020
_______________
</t>
  </si>
  <si>
    <t xml:space="preserve">[Eficiencia] Inadecuado seguimiento a la asignación y/o ejecución de los recursos </t>
  </si>
  <si>
    <t>GESTIÓN DE COBRO</t>
  </si>
  <si>
    <t>Operativo</t>
  </si>
  <si>
    <t>- Impacto que afecte la ejecución presupuestal en un valor ≥20% y &lt;50%  y/o
- Pérdida de cobertura en la prestación de los servicios de la entidad ≥20% y &lt;50%  y/o
- Pago de indemnizaciones a terceros por acciones legales que pueden afectar el presupuesto total de la entidad en un valor ≥20% y &lt;50%  y/o
- Pago de sanciones económicas por incumplimiento en la normatividad aplicable ante un ente regulador, las cuales afectan en un valor ≥20% y &lt;50% del presupuesto general de la entidad.</t>
  </si>
  <si>
    <t xml:space="preserve">
_______________
31/07/2020
</t>
  </si>
  <si>
    <t xml:space="preserve">
_______________
31/12/2020
</t>
  </si>
  <si>
    <t>- Interrupción de las operaciones de la Entidad por más de dos (2) días  y/o
- Pérdida de información crítica que puede ser recuperada de forma parcial o incompleta  y/o
- Sanción por parte del ente de control u otro ente regulador y/o
- Incumplimiento en las metas y objetivos institucionales afectando el cumplimiento en las metas de gobierno  y/o
- Imagen institucional afectada en el orden nacional o regional por incumplimientos en la prestación del servicio a los usuarios o ciudadanos.</t>
  </si>
  <si>
    <t xml:space="preserve">--- Todos los Procedimientos Administrativos
</t>
  </si>
  <si>
    <t xml:space="preserve">Moderado
Débil
</t>
  </si>
  <si>
    <t>Estratégico</t>
  </si>
  <si>
    <t>GESTION TIC'S</t>
  </si>
  <si>
    <t xml:space="preserve">[Eficacia] Inadecuado suministro/entrega de Productos y/o servicios </t>
  </si>
  <si>
    <t xml:space="preserve">Coordinador de Servicios Administrativos
_______________
</t>
  </si>
  <si>
    <t>El riesgo cuenta con una probabilidad de 3 y un impacto de 3</t>
  </si>
  <si>
    <t>[Eficacia] Inadecuada planificación</t>
  </si>
  <si>
    <t>Por retraso en la distribución de los equipos de computo de la entidad</t>
  </si>
  <si>
    <t>Al no poder personalizar la plataforma de la mesa de ayuda</t>
  </si>
  <si>
    <t xml:space="preserve">
_______________
Oficina Asesora de Planeación y Sistemas 
</t>
  </si>
  <si>
    <t xml:space="preserve">
_______________
Actualización de metodologías
</t>
  </si>
  <si>
    <t xml:space="preserve">
_______________
01/07/2020
</t>
  </si>
  <si>
    <t xml:space="preserve">
_______________
31/12/2020
</t>
  </si>
  <si>
    <t xml:space="preserve">
Profesional  OPS
_______________
</t>
  </si>
  <si>
    <t xml:space="preserve">
01/01/2020
_______________
</t>
  </si>
  <si>
    <t xml:space="preserve">
31/12/2020
______________
</t>
  </si>
  <si>
    <t xml:space="preserve">
Insuficiente asignación de recursos presupuestales para atender las necesidades en la siguiente vigencia.
Posibles sanciones de parte de entes control y de regulación
Escasa asignación presupuestal para cumplir con todas las necesidades de la Entidad</t>
  </si>
  <si>
    <t xml:space="preserve">
_______________
Consultar la página del Ministerio de Hacienda para conocer los topes presupuestales
</t>
  </si>
  <si>
    <t xml:space="preserve">
_______________
Profesional de la Oficina OPS
</t>
  </si>
  <si>
    <t xml:space="preserve">
_______________
Circular  Ministerio de Hacienda y Crédito Público dando a conocer los lineamientos del Anteproyecto de presupuesto
</t>
  </si>
  <si>
    <t xml:space="preserve">
_______________
20/02/2021
</t>
  </si>
  <si>
    <t xml:space="preserve">
_______________
21/03/2021
</t>
  </si>
  <si>
    <t xml:space="preserve">
31/12/2020
______________
</t>
  </si>
  <si>
    <t xml:space="preserve">
01/01/2020
_______________
</t>
  </si>
  <si>
    <t xml:space="preserve">
Jefe de la Oficina Asesora de Planeación - Profesional de la Oficina OPS
_______________
</t>
  </si>
  <si>
    <t xml:space="preserve">
Actualizar el procedimiento ESDESOPSPT08 - FORMULACION Y PRESENTACION DEL ANTEPROYECTO DE PRESUPUESTO   
_______________
</t>
  </si>
  <si>
    <t xml:space="preserve">
Desconocer las necesidades de los usuarios
Formular planes institucionales  desarticulados con los lineamientos de los Entes que regulan a la Entidad
Formular Planes institucionales que no cumplan con los requisitos establecidos
No cumplir con los términos para formular los planes
</t>
  </si>
  <si>
    <t xml:space="preserve">
Falta de caracterización de los grupos de valor, la cual provee información para la planeación estratégica y su ejecución. 
Inadecuada formulación e implementación de las metodologías establecidas por la entidad
Falta de software para planeación, administración y reporte de los planes institucionales 
</t>
  </si>
  <si>
    <t xml:space="preserve">
Solicitar a la Oficina de Defensa judicial sobre el avance y estado de  las demandas,   relacionados con bienes inmuebles.
Emitir informe sobre la ocupación que se tenga conocimiento de los inmuebles,  dirigido a la Coordinación de Defensa Judicial para que tome decisiones frente al saneamiento de cada inmueble.
Actualizar base de datos de bienes inmuebles relacionado el estado jurídico de cada bien inmueble como es: invasores, servicios públicos, áreas, Nos de cédulas catastrales, No. de matriculas inmobiliarias, ubicación entre otros, de acuerdo a con los informes de entes externos, comisiones, inspección física, denuncias,  informe de contratista y estados de los procesos jurídicos.
</t>
  </si>
  <si>
    <t xml:space="preserve">
Oficio
_______________
</t>
  </si>
  <si>
    <t xml:space="preserve">
21/07/2020
_______________
</t>
  </si>
  <si>
    <t xml:space="preserve">
31/12/2020
_______________
</t>
  </si>
  <si>
    <t xml:space="preserve">
Coordinador GIT del proceso Gestión Servicios Administrativos</t>
  </si>
  <si>
    <t xml:space="preserve">
Plan Anual de Adquisiciones</t>
  </si>
  <si>
    <t xml:space="preserve">Por Errores en los registros en el sistema contable vigente </t>
  </si>
  <si>
    <t xml:space="preserve">Ante la insuficiente asignación de recursos presupuestales </t>
  </si>
  <si>
    <t xml:space="preserve">Para Formular los Plan Estratégico Institucional, Plan Institucional de Archivos de la Entidad -PINAR, Plan Anual de Adquisiciones, Plan Anticorrupción y de Atención al Ciudadano, Plan de Acción, Plan Estratégico de Tecnologías de la Información y las Comunicaciones PETI, Plan de Tratamiento de Riesgos de Seguridad y Privacidad de la Información, Plan de Seguridad y Privacidad de la Información, </t>
  </si>
  <si>
    <t>Para  el reconocimiento y pago de las prestaciones económicas solicitadas por los usuarios.</t>
  </si>
  <si>
    <t xml:space="preserve">[Eficiencia] Inadecuado seguimiento a la gestión </t>
  </si>
  <si>
    <t>Al funcionario y/o contratista designado en el punto de Atención al Ciudadano para la radicación de solicitudes, respuestas oportunas y atención a las quejas que realizan al proceso.</t>
  </si>
  <si>
    <t>Por  la desactualización de las herramientas tecnológicas.</t>
  </si>
  <si>
    <t>Con la no asignación de recursos necesarios para la administrar y comercializar los bienes transferidos extintos de los Ferrocarriles Nacionales de Colombia</t>
  </si>
  <si>
    <t>Al no actualizar inventario de bienes devolutivos - cuentas personales para garantizar  custodia y aseguramiento de los mismos</t>
  </si>
  <si>
    <t>Al no efectuar el aseguramiento de los bienes de propiedad de la entidad</t>
  </si>
  <si>
    <t>Al Emitir las respuestas de competencia del GIT de Gestión Talento Humano a usuarios internos y externos; teniendo en cuenta que el proceso no dispone de los mecanismos físicos y digitales que le permita acceder de manera oportuna a la información.</t>
  </si>
  <si>
    <t xml:space="preserve">En La ejecución de las actividades contempladas en los planes de gestión humana, según las necesidades y expectativas expresadas por los funcionarios de la entidad. </t>
  </si>
  <si>
    <t xml:space="preserve">
Verificar que la solicitud contenga la firma de quien crea y quien revisa
_______________
</t>
  </si>
  <si>
    <t xml:space="preserve">
Formato debidamente avalado por el coordinador del proceso
_______________
</t>
  </si>
  <si>
    <t xml:space="preserve">
01/07/2020
_______________
</t>
  </si>
  <si>
    <t xml:space="preserve">
31/12/2020
_______________
</t>
  </si>
  <si>
    <t xml:space="preserve">
Coordinador de PAC
_______________
</t>
  </si>
  <si>
    <t xml:space="preserve">
Demandas y/o detrimento patrimonial de la entidad.
demandas y/o detrimento patrimonial de la entidad.
</t>
  </si>
  <si>
    <t xml:space="preserve">
Listas de chequeo
</t>
  </si>
  <si>
    <t xml:space="preserve">
Fuerte
</t>
  </si>
  <si>
    <t xml:space="preserve">Por falta de medidas o mecanismos coercitivos para el recaudo en etapa persuasiva </t>
  </si>
  <si>
    <t>En la atención de las peticiones de Usuarios o terceros interesados</t>
  </si>
  <si>
    <t>Para el recaudo  anual proyectado de las obligaciones creadas a favor de las Entidades asignadas al FPS-FNC por el Gobierno Nacional.</t>
  </si>
  <si>
    <t xml:space="preserve">Para el reconocimiento como acreedores de la Entidad dentro del proceso concursal (reestructuración, reorganización, validación judicial de acuerdos extrajudiciales de reorganización, liquidación obligatoria, liquidación administrativa, concordato, insolvencia de persona natural no comerciante o cualquier figura análoga)
</t>
  </si>
  <si>
    <t xml:space="preserve">La no materialización de las medidas cautelares, debido a que la mayoría de las cuentas son de recursos inembargables o por falta de recursos en las cuentas de los deudores
Interposición del medio de control de nulidad y restablecimiento de los procesos en etapas de cobro, ante la jurisdicción contenciosa administrativa
Procedencia de la revocatoria directa de los actos administrativos dentro de las etapas de las gestión de cobro
Detrimento patrimonial por operar la prescripción por parte de las entidades deudoras
Afectación de la continuidad de las actividades del proceso gestión de cobro por la emergencia sanitaria covid-19
</t>
  </si>
  <si>
    <t xml:space="preserve">
Afectación de recursos que hacen parte del Sistema de Seguridad Social Integral
Hallazgos Administrativos, disciplinarios y fiscales contra la Entidad por el no cumplimiento de la conciliación 
Inadecuada transmisión del conocimiento en Gestión de Cobro para garantizar la continuidad de la labor adecuada del proceso gestión de cobro en los funcionarios y contratistas que asuman estas funciones 
Los bienes muebles de algunos deudores son inembargables ya sea por hacer parte del Sistema General de Participaciones u otra naturaleza de inembargabilidad
Suspensión de los procesos de cobro 
Devolución de los títulos recaudados y no imputadas al estado de cuenta de la obligación 
Imposibilidad de continuar las etapas del proceso gestión de cobro
Incumplimiento en las metas de recaudo proyectadas por la Entidad para la vigencia por suspensión de los términos de los procesos de cobro coactivo 
</t>
  </si>
  <si>
    <t xml:space="preserve">Falta de documentación que constituye el título ejecutivo complejo soporte para el pago y cobro (circular conjunta 069 de 2008 artículo 2º
</t>
  </si>
  <si>
    <t xml:space="preserve">Renuencia en el pago de las obligaciones a favor del fps-fnc por parte de los deudores al declararse insolventes o encontrarse inmersos en procesos concursales.
</t>
  </si>
  <si>
    <t xml:space="preserve">
Falta de actualización de los expedientes en etapa de cobro coactivo
Falta de actualización y digitalización de los expedientes en etapa persuasiva y coactiva fps
Falta de respuesta oportuna de las peticiones presentadas por los usuarios en gestión de cobro
Falta de insumos para dar respuesta de fondo a las peticiones
</t>
  </si>
  <si>
    <t xml:space="preserve">
Afectación de la continuidad de las actividades del proceso gestión de cobro por la emergencia sanitaria covid-19
Aumento de tutelas interpuestas por falta de oportunidad en las respuestas de las peticiones
</t>
  </si>
  <si>
    <t xml:space="preserve">Falta de herramientas de control y seguimiento de los procesos concursales
</t>
  </si>
  <si>
    <t xml:space="preserve">Renuencia en el pago de las obligaciones a favor del fps-fnc por parte de los deudores al declararse insolventes o encontrarse inmersos en procesos concursales.
</t>
  </si>
  <si>
    <t xml:space="preserve">
Se aumenta la posibilidad de no ser reconocidos en forma oportuna como acreedores
Se disminuye la probabilidad del recaudo y puede presentarse el no pago definitivo de las acreencias a favor de la Entidad
</t>
  </si>
  <si>
    <t xml:space="preserve">Numerosos trámites adicionales internos que no están contemplados en la normatividad 
Falta de colaboración transversal por parte de algunos de los procesos misionales y de apoyo, para recibir el insumo requerido para dar respuesta oportuna a los requerimientos de los entes de control, despachos judiciales y usuarios
Falta de creación de expedientes virtuales de la totalidad de los procesos de apoyo y misionales
Constante rotación del personal
Equipos tecnológicos obsoletos (impresora, scanner, computadores)
Procedimientos de contratación desactualizados
</t>
  </si>
  <si>
    <t xml:space="preserve">Aumento en el número de procesos iniciados en contra del fps-fnc
Numerosos ordenes de embargos judiciales con ocasión del no pago de sentencias judiciales 
Multas por parte de los entes de control
Cambio de normatividad 
Afectación del proceso por emergencia sanitaria covid-19
</t>
  </si>
  <si>
    <t xml:space="preserve">
Entorpecer la productividad las obligaciones asignadas al personal 
Incumplimiento en las respuestas de los requerimientos
Dilación en términos de respuesta de las acciones constitucionales interpuestas ante el FPS-FNC
Pérdida de la curva de aprendizaje
Aumento de medidas cautelares sobre los bienes el FPS-FNC
Hallazgos por parte de los entes de control 
Puede generarse detrimento en el patrimonio de la entidad
Desgaste en los trámites del proceso
Retraso en el cumplimiento del objetivo del proceso
</t>
  </si>
  <si>
    <t xml:space="preserve">Equipos tecnológicos obsoletos (impresora, scanner, computadores)
</t>
  </si>
  <si>
    <t xml:space="preserve">Cambio de normatividad 
Afectación del proceso por emergencia sanitaria covid-19 
Indisponibilidad de la plataforma de Colombia compra eficiente
</t>
  </si>
  <si>
    <t>Incumplimiento en la publicación de los procesos contractuales en el SECOP II , en los términos legales, por fallas en el equipo tecnológico
Codificación del trámite de publicación de los procesos contractuales
Afectaciones en los tiempos del proceso de selección, debido a las fallas en los sistemas tecnológicos en las audiencias virtuales 
Retraso en el proceso de contratación</t>
  </si>
  <si>
    <t xml:space="preserve">Convocar mesas de trabajo con entidades deudoras
Contactar al deudor con el fin de invitarlo a realizar el pago de la obligación
</t>
  </si>
  <si>
    <t xml:space="preserve">Realizar oportunamente el reparto de las peticiones y/o requerimientos para dar respuesta en los términos regulados en la ley 
Solicitar oportunamente los insumos a las áreas misionales y de apoyo de la entidad, con el fin de dar respuesta oportuna
</t>
  </si>
  <si>
    <t xml:space="preserve">Interponer medidas cautelares sobre los procesos de cobro coactivo que tengan debidamente ejecutoriadas sus etapas 
Actualizar los procedimientos de gestión de cobro
</t>
  </si>
  <si>
    <t xml:space="preserve">Suscripción de convenios interadministrativos que coadyuven a través de herramientas digitales la gestión de cobro de la entidad
</t>
  </si>
  <si>
    <t xml:space="preserve">Realizar seguimiento a los términos otorgados al deudor para el pago de la obligación o suscripción del acuerdo de pago
</t>
  </si>
  <si>
    <t xml:space="preserve">Realizar el seguimiento al reparto de las peticiones asignadas con el fin de verificar la respuesta oportuna de las mismas
</t>
  </si>
  <si>
    <t xml:space="preserve">Resolver las etapas procesales de los procedimientos administrativos de cobro coactivo que se encuentren pendientes de respuesta
</t>
  </si>
  <si>
    <t xml:space="preserve">Actualizar la base de datos de procesos de las entidades deudoras que se encuentren inmersos en procesos concursales
</t>
  </si>
  <si>
    <t xml:space="preserve">
Atención inoportuna a las peticiones de usuarios o terceros interesados
Ineficiencia en la Gestión de las respuestas a los usuarios o terceros interesados 
Acciones de tutelas en contra de la Entidad
Imposibilidad de emitir respuestas de fondo a las peticiones 
Imposibilidad de emitir respuestas de Fondo a las peticiones de  los usuarios o terceros interesados, por depender de insumos que se encuentran en el archivo físico de la Entidad 
Imposición de sanciones a la Entidad
</t>
  </si>
  <si>
    <t xml:space="preserve">
Los procedimientos existentes coadyuvan a la realización del objetivo del proceso, y a prevenir el riesgo en el sentido de que se ejerce un constante seguimiento a los deudores para lograr acuerdos de pago que faciliten el recaudo en etapa persuasiva, sin embargo, dependemos de la voluntad del deudor de cancelar la obligación puesto que no podemos coaccionarlos para el pago</t>
  </si>
  <si>
    <t xml:space="preserve">
Los procedimientos existentes coadyuvan a la realización del objetivo del proceso, y a prevenir el riesgo en el sentido de que se ejerce una constante verificación del término para responder las solicitudes de usuarios y terceros interesados, pero se pueden presentar casos de no respuesta oportuno por falta de insumo necesario que deben proporcionar los procesos misionales y/o de apoyo y entidades externas que permita satisfacer de fondo el requerimiento presentado</t>
  </si>
  <si>
    <t xml:space="preserve">
Los procedimientos existentes coadyuvan a la realización del objetivo del proceso, y a prevenir el riesgo en el sentido de que se ejerce una constante gestión para obtener el recaudo mediante el uso de las medidas coercitivas con las que cuenta la entidad en ejercicio del poder exorbitante de la administración, sin embargo se presentan situaciones externas por la insolvencia de los deudores, o que sus recursos pertenezcan al SGP o que se suspendan términos por causa del covid-19, y se imposibilite el logro de los objetivos del recaudo en la vigencia</t>
  </si>
  <si>
    <t xml:space="preserve">
La entidad no cuenta con suficientes herramientas tecnológicas para realizar control, seguimiento y labores de identificación de las entidades inmersas en procesos concursales  y de esta manera presentar las acreencias a favor de la entidad en forma oportuna, disminuyéndose la probabilidad de la recuperación del recurso adeudado  por  no presentar las acreencias a tiempo, generando la pérdida de los mismos.</t>
  </si>
  <si>
    <t xml:space="preserve">
_______________
Seguimiento a los términos otorgados a los deudores, mediante la revisión de la base de datos "base general gestión cobro persuasivo"
</t>
  </si>
  <si>
    <t xml:space="preserve">______________
Coordinador persuasivo
</t>
  </si>
  <si>
    <t xml:space="preserve">
_______________
Base de datos "base general gestión cobro persuasivo"
</t>
  </si>
  <si>
    <t xml:space="preserve">Remitir el expediente del proceso persuasivo a la oficina de cobro coactivo
</t>
  </si>
  <si>
    <t xml:space="preserve">Coordinador persuasivo
</t>
  </si>
  <si>
    <t xml:space="preserve">Remisión de expediente para que se inicien las acciones coercitivas en etapa coactiva, que lleven al recaudo oportuno
</t>
  </si>
  <si>
    <t xml:space="preserve">En caso de no poder dar respuesta parcial o de fondo en los términos de ley, solicitar la ampliación  del término para dar respuesta
</t>
  </si>
  <si>
    <t xml:space="preserve">Subdirector financiero, coordinador cobro persuasivo, coordinador cobro coactivo
</t>
  </si>
  <si>
    <t xml:space="preserve">Oficio de solicitud de ampliación del término
</t>
  </si>
  <si>
    <t xml:space="preserve">Convocar mesas de trabajo con los ejecutados con el fin de crear situaciones que permitan el recaudo y de la obligación
</t>
  </si>
  <si>
    <t xml:space="preserve">Coordinador cobro coactivo
</t>
  </si>
  <si>
    <t xml:space="preserve">Oficio de solicitud de mesas de trabajo a los ejecutados
</t>
  </si>
  <si>
    <t xml:space="preserve">Realizar el cruce manual de información conforme con los datos hallados en las plataformas virtuales del ministerio de hacienda y crédito público y las superintendencias
</t>
  </si>
  <si>
    <t xml:space="preserve">Profesional de apoyo cobro coactivo-  concursales
</t>
  </si>
  <si>
    <t xml:space="preserve">Base de datos actualizada con el cruce de información realizado de forma manual conforme con los datos hallados en las plataformas virtuales del ministerio de hacienda y crédito público y las superintendencias
</t>
  </si>
  <si>
    <t xml:space="preserve">
01/09/2020
</t>
  </si>
  <si>
    <t xml:space="preserve">
30/06/2021
</t>
  </si>
  <si>
    <t xml:space="preserve">Incumplimiento en la implementación de las tablas documentales en los procesos archivísticos
</t>
  </si>
  <si>
    <t xml:space="preserve">Sanciones por incumplimiento de normatividad exigida por el ente regulador. 
</t>
  </si>
  <si>
    <t xml:space="preserve">Falta de recurso humano 
</t>
  </si>
  <si>
    <t xml:space="preserve">Perdida de documentos por deterioro 
</t>
  </si>
  <si>
    <t>Daño de activos</t>
  </si>
  <si>
    <t>Ante los requerimientos presentados por los diferentes despachos judiciales, entes de control y usuarios</t>
  </si>
  <si>
    <t>Para el cumplimiento de los principios de publicidad y transparencia que rigen la  Contratación Estatal</t>
  </si>
  <si>
    <t>- Impacto que afecte la ejecución presupuestal en un valor ≥5% y &lt;20%  y/o
- Pérdida de cobertura en la prestación de los servicios de la entidad ≥10% y &lt;20%  y/o
- Pago de indemnizaciones a terceros por acciones legales que pueden afectar el presupuesto total de la entidad en un valor ≥5% y &lt;20%  y/o
- Pago de sanciones económicas por incumplimiento en la normatividad aplicable ante un ente regulador, las cuales afectan en un valor ≥5% y &lt;20% del presupuesto general de la entidad.</t>
  </si>
  <si>
    <t xml:space="preserve">Realizar valoración de la viabilidad de los procesos judiciales que se presentan al interior de la entidad
Actualizar los procedimientos de contratación
</t>
  </si>
  <si>
    <t xml:space="preserve">
Registrar  los datos correctos del proceso de contratación en el SECOP II 
Verificar que la documentación esté completa previo a su cargue en el SECOP II
</t>
  </si>
  <si>
    <t xml:space="preserve">Verificar el cumplimiento de las obligaciones contractuales
Actualizar los procedimientos de evaluación de los proveedores 
Verificarla idoneidad de quienes representarán judicialmente a la entidad e imposición de trámites para la realización de la defensa
</t>
  </si>
  <si>
    <t xml:space="preserve">Verificar la publicación en el SECOP II 
</t>
  </si>
  <si>
    <t>Los procedimientos existentes coadyuvan a la realización del objetivo del proceso, y a prevenir el riesgo en el sentido de que se ejerce una constante supervisión sobre los trámites internos. sin embargo existen probabilidades de que suceda por cuanto no se cuenta con suficiente personal para responder los requerimientos en oportunidad y en debida forma, y con el insumo requerido por las áreas misionales y de apoyo</t>
  </si>
  <si>
    <t>Los procedimientos existentes coadyuvan a la realización del objetivo del proceso, y a prevenir el riesgo en el sentido de que se ejerce una constante revisión del cargue de la información en el SECOP II, sin embargo, por faltas involuntarias en el cargue de la información correcta y fallas en la plataforma de Colombia compra eficiente, existe la probabilidad de que el riesgo se materialice</t>
  </si>
  <si>
    <t xml:space="preserve">Profesional de apoyo OAJ - Contratación 
</t>
  </si>
  <si>
    <t xml:space="preserve">En caso de no poder dar respuesta parcial o de fondo en los términos de ley, solicitar a los usuarios, despachos judiciales y entes de control la ampliación del término para dar respuesta
</t>
  </si>
  <si>
    <t xml:space="preserve">Jefe oficina asesora jurídica y coordinador defensa judicial
</t>
  </si>
  <si>
    <t xml:space="preserve">Oficio o correo electrónico de solicitud de ampliación del término
</t>
  </si>
  <si>
    <t xml:space="preserve">Documento o información faltante cargado en SECOP II, y proceso de contratación publicado en su totalidad
</t>
  </si>
  <si>
    <t xml:space="preserve">Solicitar soporte a Colombia compra eficiente  para las fallas que se nos presenten como entidad compradora y frente a nuestros proveedores  a través del formulario https://www.colombiacompra.gov.co/soporte/formulario-de-soporte.
</t>
  </si>
  <si>
    <t xml:space="preserve">
Profesional del apoyo designado por la OAPS
_______________
</t>
  </si>
  <si>
    <t xml:space="preserve">
Informe semanal de seguimiento
_______________
</t>
  </si>
  <si>
    <t xml:space="preserve">
01/09/2020
_______________
</t>
  </si>
  <si>
    <t xml:space="preserve">
30/05/2021
_______________
</t>
  </si>
  <si>
    <t xml:space="preserve">
Se programará la revisión del sistema de gestión a mediados de cada año a través de la generación de mesas de trabajo para determinar que documentos deben ser generados o actualizados, dejando planeada su entrega para posterior seguimiento.
_______________
</t>
  </si>
  <si>
    <t xml:space="preserve">
01/01/2021
_______________
</t>
  </si>
  <si>
    <t xml:space="preserve">
31/03/2021
_______________
</t>
  </si>
  <si>
    <t xml:space="preserve">Cambios de la normatividad 
</t>
  </si>
  <si>
    <t xml:space="preserve">Si se materializa el riesgo, puede afectar a la entidad ocasionando, reproceso de actividades y aumento de carga operativa  y/o afectando la Imagen institucional y/ o originando  Investigaciones penales, fiscales o disciplinarias.
</t>
  </si>
  <si>
    <t xml:space="preserve">Revisa y verifica la información reportada por los procesos a medición y mejora  y si presenta inconsistencias se devuelve.
</t>
  </si>
  <si>
    <t>Existe una alta posibilidad, alta de que suceda, generando el impacto medianas consecuencias sobre la entidad</t>
  </si>
  <si>
    <t xml:space="preserve">Jefe de la Oficina Asesora de Planeación y Sistemas
</t>
  </si>
  <si>
    <t xml:space="preserve">Moderado
Fuerte
Fuerte
</t>
  </si>
  <si>
    <t xml:space="preserve">Jefe de la Oficina Asesora de Planeación y Sistemas 
</t>
  </si>
  <si>
    <t>Incumplimiento de compromisos</t>
  </si>
  <si>
    <t>Insignificante (1)</t>
  </si>
  <si>
    <t>Cuando se materializa el riesgo  No hay interrupción de las operaciones de la entidad  y/o,  No se generan sanciones económicas o administrativas  y  No se afecta la imagen institucional de forma significativa.</t>
  </si>
  <si>
    <t>Durante la ejecución y reportes del avance de las actividades trazadas por parte de los procesos</t>
  </si>
  <si>
    <t xml:space="preserve">Cambios normativos
</t>
  </si>
  <si>
    <t xml:space="preserve">
Efectúa revisión técnica a la solicitud de creación, modificación o eliminación de indicador y a la hoja de vida del indicador dentro de ocho (8) días hábiles, teniendo en cuenta criterios como: 1) Requerimientos para el SIG. 2) Necesidades para la entidad. 3) Generación de valor agregado para el proceso. 4) Afectación a los demás procesos. 5) Recomendaciones de auditorías. 6) Planeación Estratégica. En caso de surgir ajustes al indicador informa mediante correo electrónico al responsable del proceso para que realice los ajustes a que haya lugar, devolviendo la solicitud de creación, modificación o eliminación del indicador y la hoja de vida del indicador. 
Analiza el cumplimiento de las actividades del proceso mediante la revisión y consulta de los resultados alcanzados e informados en los diferentes planes institucionales y métodos de medición del desempeño institucional publicados en la intranet
</t>
  </si>
  <si>
    <t xml:space="preserve">
1/07/2020</t>
  </si>
  <si>
    <t xml:space="preserve">
31/12/2020</t>
  </si>
  <si>
    <t xml:space="preserve">
Jefe de la Oficina Asesora de Planeación y Sistemas
_______________
</t>
  </si>
  <si>
    <t>Al no contar con los insumos necesarios y actualizados para el direccionamiento estratégico de la entidad con el fin de garantizar el cumplimiento de los objetivos institucionales.</t>
  </si>
  <si>
    <t xml:space="preserve">
Desactualización del contexto estratégico Institucional y por procesos ( planeación estratégica)
Falta de caracterización de los grupos de valor, la cual provee información para la planeación estratégica y su ejecución. 
La entidad tiene a cargo los negocios (prestaciones económicas y administrar prestación de servicios de salud), Sin embargo esta adscrita solo al Ministerio de Salud y Protección Social; por tanto, no recibe lineamientos del Ministerio de Hacienda y Crédito Público en lo pertinente.
Falta de toma de acciones oportunas y acertadas con base en los insumos resultantes de la medición del desempeño institucional. 
</t>
  </si>
  <si>
    <t xml:space="preserve"> 
_______________
Actualización de las metodologías establecida para las auditorias del Sistema Integrado de gestión 
</t>
  </si>
  <si>
    <t xml:space="preserve">
Procedimiento Actualizado
_______________
</t>
  </si>
  <si>
    <t xml:space="preserve">
Procedimiento Actualizado
_______________
</t>
  </si>
  <si>
    <t xml:space="preserve">
Revisar el Decreto 612 de 2018 y verificar que todos a responsabilidad contengan los lineamientos básicos y estén contemplados en el orden del día para ser presentados al Comité Institucional de Gestión y Desempeño 
Envío de correo electrónico y/o circular a los responsables de formular los planes Plan Estratégico Institucional, Plan Institucional de Archivos de la Entidad -PINAR, Plan Anual de Adquisiciones, Plan Anticorrupción y de Atención al Ciudadano, Plan de Acción, Plan Estratégico de Tecnologías de la Información y las Comunicaciones PETI, Plan de Tratamiento de Riesgos de Seguridad y Privacidad de la Información, Plan de Seguridad y Privacidad de la Información, con dos mes de antelación al 31 de enero de cada vigencias
</t>
  </si>
  <si>
    <t>Por demoras en el envió de información por parte de los contratistas de servicios de salud (IPS)</t>
  </si>
  <si>
    <t>Dependencia del envió de información  por parte de los prestadores que puede generar incumplimientos e imposición de sanciones
Por la naturaleza del Fondo como Entidad Pública del Orden Nacional se dificulta el proceso de cumplimiento de todas las funciones del aseguramiento</t>
  </si>
  <si>
    <t>Normatividad cambiante que no tiene en cuenta las particularidades del Fondo como Entidad Adaptada</t>
  </si>
  <si>
    <t>Envió de información incorrecta o extemporánea a Entes de Control, con riesgo de sanción
Dificultad del proceso con las funciones del aseguramiento, inconformidades por parte de los usuarios y sanciones por Entes de Control
Dificultad del proceso en el cumplimiento de todas las funciones del aseguramiento</t>
  </si>
  <si>
    <t>De acuerdo a la matriz de valoración se determinó que existe una probabilidad posible de que se materialice el riesgo, ya que se presentó una vez en los últimos cinco (5) años, y el impacto es menor. 
Debido a que los mecanismos de control pueden resultar ineficientes dado que la operatividad del servicio no se encuentra al 100% bajo la supervisión del Fondo, generando quejas y reclamos por parte de los usuarios y/o envío de información incorrecta o extemporánea a los Entes de Control.</t>
  </si>
  <si>
    <t xml:space="preserve">
Imposición de sanciones por autoridades judiciales o entes de control por demoras en la respuesta a las solicitudes de Prestaciones Económicas
Ante la imposición de sanciones se puede generar la afectación de los recursos, detrimento patrimonial a la Entidad e incurrencia de embargos judiciales
Debido a la emergencia sanitaria que actualmente vive el país y ante la falta de digitalización de manera completa y actualizada de los expedientes de lo pensionados, se  puede incurrir en demoras para dar respuesta a las solicitudes de las prestaciones económicas.
</t>
  </si>
  <si>
    <t xml:space="preserve">
Falta de capacitación al funcionario de Atención al ciudadano que atienda las quejas, inquietudes,  las solicitudes del proceso y  que realice un filtro con el fin de resolver las mismas y solo lleguen al proceso aquellas que requieran estudio jurídico o soporte documental.
Demoras en los trámites ocasionada por la falta de respuesta o respuesta extemporánea de las otras dependencias de la Entidad.
</t>
  </si>
  <si>
    <t xml:space="preserve">
Imposición de Sanciones por la falta de atención las quejas, inquietudes,  solicitudes del proceso y  por al no dar respuesta oportuna por no realizar un filtro efectivo a las solicitudes de prestaciones económicas, con el fin de que se resuelvan de forma ágil desde el punto de atención al ciudadano para que  solo lleguen al proceso aquellas que requieran estudio jurídico o soporte documental.
Imposición de sanciones por autoridades judiciales o entes de control por demoras en la respuesta a las solicitudes de Prestaciones Económicas
Ante la imposición de sanciones se puede generar la afectación de los recursos, detrimento patrimonial a la Entidad e incurrencia de embargos judiciales
</t>
  </si>
  <si>
    <t xml:space="preserve">
Verificar que los documentos que presenta el usuario al realizar la solicitud de una prestación económica, sean los necesarios y cumplan con las condiciones de Ley conforme a la normatividad vigente y requerimientos de la Entidad.
Realizar capacitaciones mensuales por parte del líder del proceso, al funcionario y/o contratista designado en el punto de atención al ciudadano que atiende las solicitudes o requerimientos de GIT Gestión de Prestaciones Económicas. 
Capacitaciones  por parte del líder  GIT Gestión de Prestaciones Económicas con el fin de mantener actualizados a los funcionarios y/o contratistas del proceso frente a la normatividad aplicable y tiempos de respuesta, con el fin de evitar la imposición de sanciones por autoridades o entes de control por la demora en la respuesta de las solicitudes.
</t>
  </si>
  <si>
    <t>Sobre  la evaluación postramite de los usuarios</t>
  </si>
  <si>
    <t xml:space="preserve">Falta de disposición del personal para atender a los usuarios
Demoras en los tramites por causa del poco personal disponible
</t>
  </si>
  <si>
    <t xml:space="preserve">
Obtener una baja calificación en las encuestas postramite por parte de los usuarios del Fondo Pasivo
Sanciones económicas, legales
Posible intervención de los entes de control por el aumento de las quejas que los usuarios insatisfechos
</t>
  </si>
  <si>
    <t xml:space="preserve">Existe una posibilidad media de que suceda y si se llagara a presentar tendría un bajo impacto sobre la entidad </t>
  </si>
  <si>
    <t xml:space="preserve">Verificación de los tiempos de respuesta de las diferentes tramites y solicitudes que llegan al FPS
</t>
  </si>
  <si>
    <t xml:space="preserve">realizar seguimiento a los usuarios insatisfechos parea evaluar la causa de la baja calificación en la encuesta
</t>
  </si>
  <si>
    <t>Se determina que la valoración del riesgo residual es moderada teniendo en cuenta el resultado de los controles ya existentes y se revisara de ser necesario nuevos controles</t>
  </si>
  <si>
    <t xml:space="preserve">Reconocimiento y pago de sustitución pensional de Ferrocarriles Nacionales de Colombia o Álcalis
Reconocimiento bonos pensionales
Reconocimiento y pago de pensión sanción o pensión proporcional(pensión de vejez o jubilación) de las empresas Ferrocarriles Nacionales de Colombia o Álcalis
</t>
  </si>
  <si>
    <t xml:space="preserve">
Genera embargos y no se puede comisionar personal calificado y no se puede realizar inspecciones físicas.
No se puede llevar un control detallado de cada inmueble y no se podría clasificar de acuerdo a  las normas NIIF.
No se podría realizar saneamiento de los bienes inmuebles.
Sanciones por incumplimiento en la normatividad vigente, de tipo disciplinarias y administrativas, Hallazgos por los entes de control.
Impide la comercialización, arrendamiento y/o dar en comodato, de igual forma desgaste administrativo y judicial.
Genera detrimento patrimonial, embargos, sanciones, intereses de Mora.
</t>
  </si>
  <si>
    <t>Solicitar al Ordenador del Gasto la comercialización, arrendamiento y /o comodato de bienes muebles e inmuebles.
Priorizar los inmuebles que requieren saneamiento, de acuerdo con un criterio establecido, con el fin de comercializarlos, darlos en arriendo, comodato y tener mayor control administrativo de los mismos.
Solicitar al ordenador del gasto la entrega de los posibles inmuebles que se pueden dar en Comodato, principalmente aquellos que están afectados como Bienes de Interés Cultural.
Solicitar al ordenador del gasto recursos necesarios para el pago de impuesto predial, valorizaciones, avalúos técnicos, levantamientos topográficos y contratación de personal idóneo para el saneamiento de los bienes.
Realizar programación de visitas de bienes inmuebles para inspeccionar novedades tales como ocupaciones de hecho, estado físico del inmueble  y estado de cuenta de impuesto predial, para la respectiva aprobación del ordenador del gasto</t>
  </si>
  <si>
    <t xml:space="preserve">No contamos con un Comité de activos fijos, que de seguridad para la depuración de inventarios.
Desactualización de la base de datos de las cuentas personales
Los módulos de activos fijos, Inventarios y bienes inmuebles se encuentran obsoletos.
No se cuenta con personal idóneo, calificado, responsable y con continuidad permanente para el control de inventario de bienes devolutivos.
</t>
  </si>
  <si>
    <t>Sanciones en el incumplimiento a las Normas Internacionales de Información Financiera (NIIF)
Sanciones en el incumplimiento de las Normas aplicables de la Contaduría General de la Nación
Sanciones al no tener inventario actualizado de las cuentas personales
Sanción al incumplimiento a Ley 42 de 1993 que regula la organización del sistema de control fiscal financiero y los organismos que lo ejercen, en los artículos 101 y 107 consagra la responsabilidad fiscal que se genera para quienes no cumplan con el deber de amparar debidamente los bienes y/o el patrimonio estatal.
Sanción por incumplimiento Ley  734 de 2002, Por la cual se expide el Código Disciplinario Único.
__________________________________________
sanciones por la desactualización de inventario de Cuentas personales porque existir alta rotación del talento humano, ha generado fuga de conocimiento y falta de compromiso con la entidad.</t>
  </si>
  <si>
    <t>La probabilidad nos dio 04 y el Impacto dos dio 05 ya que el Incumplimiento a las Normas Internacionales de Información Financiera (NIIF), Normas aplicables de la Contaduría General de la Nación y desactualización de inventario de cuentas personal puede haber Intervención por parte de un ente de control u otro ente regulador.</t>
  </si>
  <si>
    <t xml:space="preserve">
En el momento de realizar inventario de cuentas personales; o en el caso que un funcionario o contratista realiza devolución de los bienes asignados, y alguno o todos los elementos no están físicamente, se adopta por los siguiente: 1, Buscar el bien en toda la Entidad. 2. Solicitar al funcionario reponer el bien. 3. Solicitar al funcionario la denuncia de la perdida. 4, Gestionar ante la aseguradora la reposición del Bien.
</t>
  </si>
  <si>
    <t>La probabilidad nos dio 4 y el Impacto dos dio 5 ya que el Incumplimiento a las Normas Internacionales de Información Financiera (NIIF), Normas aplicables de la Contaduría General de la Nación y desactualización de inventario de cuentas personal puede haber Intervención por parte de un ente de control u otro ente regulador  y/o otros.</t>
  </si>
  <si>
    <t xml:space="preserve">Insuficientes recursos financieros para la adquirir bienes y servicios  según sea la necesidad de la entidad.
falta de control de vencimiento de las pólizas de seguros
Falta comunicación con los intermediarios de seguros que adelanten asesoramiento en el  procesos de adquisición de pólizas de seguros.
Falta de recurso tecnológico, humano e infra estura para el cuidado y protección de los bienes de propiedad de la entidad
Los servidores públicos y contratistas no asumen la responsabilidad sobre la custodia de los bienes a su cargo.
</t>
  </si>
  <si>
    <t xml:space="preserve">Asegurar los bienes que se encuentra en  bodega y realizar inspecciones físicas constantes a los bienes.
Tener en cuenta las fechas de terminación de todas las pólizas, proyectando presupuestalmente los costos, análisis de las clases seguros, solicitar oportunamente la nueva contratación, mediante estudio previo con el fin de salvaguardar los bienes y servicios.
Mediante memorando solicitar recursos necesarios para cubrir el 100%  de las necesidades, que resultan de vital importancia para el correcto desarrollo de las funciones de las dependencias que conforman la estructura de la entidad, y no contar con estos implica retardos en los cumplimiento de planes de mejoramiento, plan de acción e incumplimiento de las funciones de la entidad. 
Proyectar en el anteproyecto de el Plan Anual de adquisiciones  los cálculos de valor de cada póliza, de acuerdo al inventario de bienes existentes  determinando cuales son prioridad de asegurar y riesgos financieros
Verificar  periódicamente las pólizas de seguros fechas de vencimiento con el fin  de que sean renovadas y  actualizadas, cumpliendo con los compromisos adquiridos, velando para que los bienes y riesgos de la entidad estén amparados evitando detrimento patrimonial.
Mantener constante comunicación con el intermediario de seguros, en busca de asesoramiento en la parte normativa y técnica  para actualizar las pólizas y definir que bienes son prioritarios de asegurar.
</t>
  </si>
  <si>
    <t xml:space="preserve">Tener en cuenta las fechas de terminación de todas las pólizas, proyectando presupuestalmente los costos, análisis de las clases seguros, solicitar oportunamente la nueva contratación, mediante estudio previo con el fin de salvaguardar los bienes y servicios.
Proyectar en el anteproyecto y en el Plan Anual de adquisiciones  los cálculos de valor de cada póliza, de acuerdo al inventario de bienes existentes  determinando cuales son prioridad de asegurar y riesgos financieros
</t>
  </si>
  <si>
    <t>La probabilidad nos dio 2 y el Impacto dos dio 2 ya que se tiene encuentra las fechas de vencimiento de cada una de las pólizas de seguros, nuevos bienes adquiridos para incorporar en las pólizas de seguros, se tiene encuentra en el anteproyecto y Plan Anual de adquisiciones los recursos necesarios.</t>
  </si>
  <si>
    <t xml:space="preserve">El Coordinador de servicios Administrativos, mediante oficios solicitara a la compañía de Vigilancia o de seguros, según sea el caso, la reposición de algún bien o bienes que haya sido extraviados o siniestrados, en el momento que se presente la novedad.
_______________
</t>
  </si>
  <si>
    <t xml:space="preserve">
Dejar un valor de remanente en la contratación de las pólizas de seguros, que de margen para asegurar bienes nuevos adquiridos.</t>
  </si>
  <si>
    <t xml:space="preserve">
Inoportuna atención a las solicitudes y requerimientos de competencia de Gestión de Talento Humano
No contar con los registros históricos que contienen la información en materia laboral y prestacional de los funcionarios y exfuncionarios del FPS. 
No atender con oportunidad a las necesidades surgidas del GIT Gestión Talento Humano, viendo afectado el qué hacer del proceso
Pérdida y deterioro de la información
Reprocesos en la generación y liquidación de la nómina, así como no contar con reportes oportunos de información prestacional.
Afectación en el grado, oportunidad, calidad y tipo de respuesta que ofrecen los colaboradores antes las necesidades de los ciudadanos y entes de control.
Afectación en el acceso oportuno a la información por no contar con los mecanismos físicos y digitales, necesarios para emitir respuestas oportunas a usuarios internos y externos.
Afectación del clima organizacional y de rendimiento y productividad del colaborador.
</t>
  </si>
  <si>
    <t xml:space="preserve">
Constantes cambios en materia jurídica y financiera que conlleven al incumplimiento de obligaciones tributarias.
</t>
  </si>
  <si>
    <t xml:space="preserve">
Asignación de responsables entre quien hace y quien revisa
</t>
  </si>
  <si>
    <t xml:space="preserve">Ante la errónea imputación presupuestal </t>
  </si>
  <si>
    <t xml:space="preserve">
Falta de actualización constante en temas públicos.
</t>
  </si>
  <si>
    <t xml:space="preserve">
Asignación errada de recursos  
</t>
  </si>
  <si>
    <t xml:space="preserve">La incorrecta imputación presupuestal puede ocasionar sanciones disciplinarias y/o penales </t>
  </si>
  <si>
    <t xml:space="preserve">
Revisión de los documentos, soportes y trámites radicados en el GIT de Presupuesto.
</t>
  </si>
  <si>
    <t xml:space="preserve">
Revisión de ejecución presupuestal 
</t>
  </si>
  <si>
    <t xml:space="preserve">
Técnico Y/ Profesional Asignado
_______________
</t>
  </si>
  <si>
    <t>Ante la disminución de recursos asignados por parte de la DIRECCION GENERAL DE PRESUPUESTO DEL TESORO NACIONAL</t>
  </si>
  <si>
    <t xml:space="preserve">
Realizar mesas de trabajo con interventores con el fin de concientizarlos sobre el soporte de las cuentas de cobro y la ejecución del PAC
_______________
</t>
  </si>
  <si>
    <t xml:space="preserve">
Coordinador GIT de tesorería 
_______________
</t>
  </si>
  <si>
    <t xml:space="preserve">
Actas de asistencia a capacitación 
_______________
</t>
  </si>
  <si>
    <t xml:space="preserve">
Generar informe de la ejecución de los saldos por ejecutar al 25 de cada mes permitiendo tomar acciones preventivas 
_______________
</t>
  </si>
  <si>
    <t xml:space="preserve">
Informe de ejecución PAC 
_______________
</t>
  </si>
  <si>
    <t xml:space="preserve">Falta de actualización del programa Safix de nomina que permita la automatización del proceso.
Demoras en los trámites ocasionada por la falta de respuesta o respuesta extemporánea de las otras dependencias de la Entidad.
</t>
  </si>
  <si>
    <t>La desactualización del sistema de nomina  impide la automatización del proceso para la generación de archivos planos, generando un reproceso a la gestión adelantada y demora en la respuesta a las solicitudes que pueden conllevar a imposición de sanciones.
La falta de implementación de herramientas tecnológicas ocasiona demora en la respuesta a través de medios tecnológicos que permitan dar agilidad a la respuesta de los trámites.
El uso de herramientas tecnológicas se ha incrementado por ende se requiere que aumente la implementación de las tecnologías y la actualización del sistema de nomina Safix para dar respuestas oportunas desde el proceso y las otras dependencias de lo contrario se generaría la imposición de sanciones por autoridades judiciales o entes de control-
Ante la imposición de sanciones se puede generar la afectación de los recursos, detrimento patrimonial a la Entidad e incurrencia de embargos judiciales.</t>
  </si>
  <si>
    <t xml:space="preserve">Por La entrega de información errónea a los usuarios </t>
  </si>
  <si>
    <t xml:space="preserve">Falta de Herramientas tecnológicas para mejorar el desempeño
Falta de veracidad en la información suministrada
</t>
  </si>
  <si>
    <t xml:space="preserve">
Retrasos en la operación de radicación de documentos
Acumulación de solicitudes allegadas en atención al ciudadano
Acumulación de usuarios en la sala de espera de atención al ciudadano
vencimiento de los términos legales para dar respuesta a las pqrd
</t>
  </si>
  <si>
    <t xml:space="preserve">Actualización constante de la información de los tramites en el sistema Orfeo
Capacitación constante en atención al usuario
</t>
  </si>
  <si>
    <t xml:space="preserve">Realizar atención personalizada por parte del coordinador del proceso para disminuir la insatisfacción del usuario
</t>
  </si>
  <si>
    <t>Durante la atención de las PQRDS a nivel nacional</t>
  </si>
  <si>
    <t xml:space="preserve">Falta de oportunidad y control de las PQRS a nivel nacional 
Falta de actualización de  un aplicativo para dar seguimiento a las PQRD
Falta de call center para una atención mas oportuna
</t>
  </si>
  <si>
    <t xml:space="preserve">
Vencimiento de los tiempos de ley establecidos para responder las PQRDS 
Sanciones económicas 
Sanciones disciplinarias
Riesgo de salud de los usuarios del fondo
No hay respuesta oportuna a los usuarios por vía telefónica
Insatisfacción del usuario
Aumento de trabajo de los diferentes departamentos del fondo Pasivo Social
Incremento En El Número De Pqrsd A Nivel Nacional  Supersalud
</t>
  </si>
  <si>
    <t xml:space="preserve">Existe una posibilidad moderada de que suceda y si se llagara a presentar tendría un bajo impacto sobre la entidad </t>
  </si>
  <si>
    <t xml:space="preserve">Llevar un control en una base de datos de Excel para tener  el control de las PQRDS
Enviar correos oportunos a las divisiones recordando las PQRDS que están pendiente de respuesta
</t>
  </si>
  <si>
    <t xml:space="preserve">Verificación a diario del estado de las quejas en la base de datos
</t>
  </si>
  <si>
    <t xml:space="preserve">realizar trazabilidad a las novedades encontradas y a  su vez realizar verificación de las acciones correctivas con su plan de mejoramiento </t>
  </si>
  <si>
    <t xml:space="preserve">Recomendar nuevos métodos de control que permitan fortalecer el proceso y disminuir los riesgos dejándolos plasmados en el informe de cierre de auditoria. </t>
  </si>
  <si>
    <t xml:space="preserve">
Primero solicitar el Recurso Humano necesario para llevar acabo todas las actividades programadas, realizar minuciosamente la verificación de las acciones correctivas y el analizar el plan de mejoramiento para mitigar el riego 
</t>
  </si>
  <si>
    <t xml:space="preserve">realizar verificación de los insumos con sus respectivos soportes donde se evidencie las elecciones presupuestales y registros contables 
</t>
  </si>
  <si>
    <t>se debe verificar la publicación del informe pormenorizado del estado de control interno en la pagina web, si no esta se debe solicitar por correo electrónico a planeación para que se realice dicho proceso.</t>
  </si>
  <si>
    <t xml:space="preserve">Falta de infraestructura tecnológica de información requerida para el adecuado seguimiento y medición del desempeño institucional y del sistema integrado de gestión.
Planeación de la medición efectiva y de calidad de la evaluación de las auditorías internas de calidad. 
Falta de conocimiento, cultura e interés por parte de los funcionarios y/ contratistas en la implementación del sistema integrado de gestión.
Falencia en las actividades para el fomento de la cultura de la medición de la gestión como herramienta de mejora.
</t>
  </si>
  <si>
    <t xml:space="preserve">
Inadecuada e inoportuna toma de decisiones por parte de la alta dirección.
Declaración de hallazgos por parte de auditorías de Control Interno y de Entes de Control
Proceso disciplinarios y Sanciones 
Entrega de información fuera de términos
Incumplimientos,  proceso  disciplinarios y sanciones
</t>
  </si>
  <si>
    <t xml:space="preserve">Supervisión, evaluación por parte de los responsables de los procesos de verificar la información que se envía al proceso de Medición y Mejora 
Enviar correo electrónico solicitando el informe de desempeño a Secretaria General, Subdirectores, Jefes de Oficina Asesoras, Coordinadores Grupo Interno de Trabajo y con copia a los funcionarios de apoyo en los temas de Gestión y Calidad.
</t>
  </si>
  <si>
    <t xml:space="preserve">
Realizar revisión de las actividades de gestión que se están midiendo  y evaluar la importancia de su medición y determinar si son las adecuadas e incluir dentro del proceso de la medición solo aquellas que sean claves para el cumplimiento de la Misión Institucional.
_______________
</t>
  </si>
  <si>
    <t xml:space="preserve">
Profesionales de la Oficina Asesora de Planeación y Sistemas y Jefe de la Oficina
_______________
</t>
  </si>
  <si>
    <t xml:space="preserve">
Informe de análisis a la medición de la gestión.
_______________
</t>
  </si>
  <si>
    <t xml:space="preserve">Realizar seguimiento y verificación, en conjunto a la oficina de control interno con el propósito de garantizar que el seguimiento a las actividades de gestión sea la adecuada.
</t>
  </si>
  <si>
    <t xml:space="preserve">Informe de verificación a las actividades de gestión
</t>
  </si>
  <si>
    <t xml:space="preserve">Para la medición del desempeño institucional y la toma de decisiones </t>
  </si>
  <si>
    <t xml:space="preserve">No se utilizan los resultados de los  indicadores establecidos en cada proceso como herramienta para la gestión de la mejora.
Falta de infraestructura tecnológica de información requerida para el adecuado seguimiento y medición del desempeño institucional y del sistema integrado de gestión.
Planeación de la medición efectiva y de calidad de la evaluación de las auditorías internas de calidad. 
Falta de conocimiento, cultura e interés por parte de los funcionarios y/ contratistas en la implementación del sistema integrado de gestión.
falencia en las actividades para el fomento de la cultura de la medición de la gestión como herramienta de mejora.
No se  establecen ni aplican controles efectivos para asegurar la ejecución y reportes de las acciones trazadas y gestión  de forma  oportuna, eficiente y eficaz. 
</t>
  </si>
  <si>
    <t xml:space="preserve">
Decisiones tomadas erróneamente
perdida de la imagen institucional
incumplimiento normativo
incumplimiento normativo
</t>
  </si>
  <si>
    <t>Si se materializa el riesgo, la alta dirección puede tomar decisiones erradas que generen, reprocesos, entrega inoportuna de los servicios, sanciones monetarias de los entes de control y perdida de la imagen institucional</t>
  </si>
  <si>
    <t xml:space="preserve">
Realiza seguimiento y verificación a los reportes de los Indicadores de Gestión de cada uno de los procesos y comunica mediante correo electrónico al responsable del proceso los resultados. 
Revisa los informes de desempeño semestral dentro de los 10 días hábiles siguientes a la entrega de los informes. Si el informe contiene alguna inconsistencia, envía por correo electrónico al encargado de realizar el Informe de Desempeño del proceso, con el fin de realizar las correcciones pertinentes. 
Herramientas de medición FURAG
</t>
  </si>
  <si>
    <t xml:space="preserve">
Ajustar el diseño de las herramientas de medición del desempeño institucional y los controles establecidos para asegurar la captura, procesamiento y entrega de la información.
_______________
</t>
  </si>
  <si>
    <t xml:space="preserve">
Metodología revisada y ajustada
_______________
</t>
  </si>
  <si>
    <t xml:space="preserve">Identificar y valorar las mediciones con desviaciones en la veracidad de los datos y evitar  la toma de decisiones bajo la información errada por parte de la alta dirección
</t>
  </si>
  <si>
    <t xml:space="preserve">Informe de análisis de desviaciones
</t>
  </si>
  <si>
    <t>Sobre la consecución de las metas</t>
  </si>
  <si>
    <t>Verifica periódicamente el avance parcial, frente a la meta planeada para el periodo.</t>
  </si>
  <si>
    <t xml:space="preserve">Establecer las acciones  de contingencias  para los planes programas y proyectos  establecidos en la entidad 
</t>
  </si>
  <si>
    <t xml:space="preserve">Identificar y valorar las mediciones con desviaciones frente a las metas establecidas y solicitar la ejecución de un plan de contingencia al proceso responsable.
</t>
  </si>
  <si>
    <t xml:space="preserve">Informe de análisis de desviaciones al cumplimiento de las metas.
</t>
  </si>
  <si>
    <t xml:space="preserve">Falta de efectividad de las políticas para la iniciación de acuerdos de pago
Falta de realización de proceso conciliatorio de los valores registrados en cada uno de los procesos de cobro coactivo y los registrados en el jit contabilidad
Procedimientos sin actualización
</t>
  </si>
  <si>
    <t>Con La implementación de los procesos archivísticos</t>
  </si>
  <si>
    <t xml:space="preserve">Perder los documentos 
Incumplimiento de la normatividad vigente
Falta de identificación de los documentos que reposan en la entidad
Desorden en el inventario documental
Sanciones del Archivo general de la Nación y entes de control
</t>
  </si>
  <si>
    <t xml:space="preserve">Zona de ubicación alta: retrasos en los trámites solicitados por los usuarios y sanciones disciplinarias judiciales </t>
  </si>
  <si>
    <t xml:space="preserve">Actualizar las tablas de retención documental en el sistema Orfeo
Implementar el programa de gestión documental - Guía de recuperación Documental 
</t>
  </si>
  <si>
    <t>De la contratación de personal</t>
  </si>
  <si>
    <t>Acumulación del archivo físico  ya que no hay personal suficiente para el manejo de los documentos
________________
Denuncias por parte de los usuarios y personal de interés 
Perdidas de los procesos judiciales que la la entidad
Perdida parcial o total de la información institucional
Documentos afectados por la humedad</t>
  </si>
  <si>
    <t>Con los espacios de almacenamiento de los archivos físicos de la entidad</t>
  </si>
  <si>
    <t>Almacenamiento indebido de los documentos de Gestión  de la entidad
Demoras para encontrar los archivos solicitados por otras dependencias
____________
La humedad y los vectores contribuyen con la perdida y el deterioro de los documentos, lo cual, genera problemas con las solicitudes de los documentos para futuras defensas judiciales</t>
  </si>
  <si>
    <t>Ante La posibilidad de incendio del Archivo histórico</t>
  </si>
  <si>
    <t>Perdida y deterioro de la información
Desaparición de la entidad
________________
Afectación al archivo histórico de la entidad con consecuencias en temas pensionales y de salud de los extrabajadores y sus familias</t>
  </si>
  <si>
    <t>Zona de ubicación alta:, por lo tanto es necesario implementar acciones de mejora inmediatas. Si no están almacenados y digitados los archivos físicos podemos incurrir en sanciones legales por perdida de información</t>
  </si>
  <si>
    <t xml:space="preserve">Plan de conservación documental
</t>
  </si>
  <si>
    <t>Por falta de generación y actualización de documentación y metodologías que incluye procedimientos, guías, formatos, etc.</t>
  </si>
  <si>
    <t xml:space="preserve">
El personal involucrado en la gestión del proceso de Tics
_______________
</t>
  </si>
  <si>
    <t xml:space="preserve">
Acta de reunión con las conclusiones del análisis realizado y los compromisos adquiridos con fechas estimadas de entrega.
_______________
</t>
  </si>
  <si>
    <t xml:space="preserve">
A través del informe semanal de seguimiento  se validará porcentaje de cumplimiento de la actividades designadas a funcionarios del proceso de Tics.
______________
</t>
  </si>
  <si>
    <t xml:space="preserve">Inoportuna entrega de la información por parte de los procesos para reportes internos  y a entes de control
Falta de actualización a indicadores que midan adecuadamente la gestión del proceso
Falta de actualización de procedimientos y ficha de caracterización
No se cuenta con suficiente recurso humano, para el cumplimiento anual de auditorias. 
</t>
  </si>
  <si>
    <t xml:space="preserve">
Incumplimiento en la entrega la información, 
Generación de Sanciones a la Entidad. 
Postergar las actividades programadas para cada periodicidad. 
Retrasos en los procesos y cumplir con las actividades programadas de la dependencia.
Sanciones por no cumplimiento de la normatividad, carga laboral. 
Incumplimiento en el envió  de la información requerida por los entes de control.
</t>
  </si>
  <si>
    <t xml:space="preserve">
1.-Existe una probabilidad e  impacto cuando los informes no se presentan a los entes de control dentro e la fechas estipuladas por cada uno de ellos.  
2.Existe una probabilidad e  impacto cuando no se realiza las auditorias programadas, lo cual afectaría el sistema integrado de gestión.
</t>
  </si>
  <si>
    <t xml:space="preserve">
Solicitud de la evidencias que soportan la gestión del proceso 
</t>
  </si>
  <si>
    <t>Esta probabilidad es moderada la cual estaremos trabajando para reducir el riesgo y evitar su materialización</t>
  </si>
  <si>
    <t xml:space="preserve">Coordinador de GIT Gestión de Prestaciones Económicas
</t>
  </si>
  <si>
    <t xml:space="preserve">Digitalizar todos los documentos recibidos correspondientes a  la vinculación
</t>
  </si>
  <si>
    <t xml:space="preserve">Profesional encargado de vinculación y el encargado de digitalización de la información
</t>
  </si>
  <si>
    <t xml:space="preserve">Expediente digital debidamente organizado de acuerdo a la TRD
</t>
  </si>
  <si>
    <t xml:space="preserve">Revisar la metodologia de evaluación especificica de la ejecución de los planes de gestión humana de acuerdo al informe presentado ante la Comisión de Personal
</t>
  </si>
  <si>
    <t xml:space="preserve">Profesionales de Apoyo alos planes de gestión humana
</t>
  </si>
  <si>
    <t xml:space="preserve">Evaluaciones a los planes de gestión humana.
</t>
  </si>
  <si>
    <t xml:space="preserve">Comenzar a actualizar los archivos fisicos  del 2020 hacia atrás con el fin de mitigar el retraso 
</t>
  </si>
  <si>
    <t xml:space="preserve">coordinacion Gestion Documental
</t>
  </si>
  <si>
    <t xml:space="preserve">Guia de tablas documentales para aplicarlas en los archivos fisicos
</t>
  </si>
  <si>
    <t>ACCIONES DE TRATAMIENTO DEL RIESGO ACTIVIDADES DE CONTROL QUE PRESENTAN SOLIDEZ MODERADA O DÉBIL</t>
  </si>
  <si>
    <t xml:space="preserve">
Actualizar el procedimiento procedimiento ESDESOPSPT01    FORMULACION Y SEGUIMIENTO DEL PLAN ESTRATEGICO  se informa al Comité institucional de Gestión y Desempeño y al Director General  de la entidad, que se mantienen los mismos elementos de planeación estrategica y se solicita realizar geti´pon a fin de actualizar la normativas respectiva. 
_______________
</t>
  </si>
  <si>
    <t>SEGUIMIENTO OFICINA CONTROL INTERNO</t>
  </si>
  <si>
    <t>SEGUIMIENTO POR PARTE DEL PROCESO</t>
  </si>
  <si>
    <t>% DE AVANCE</t>
  </si>
  <si>
    <t>ACCIONES DE TRATAMIENTO DEL RIESGO - ACTIVIDADES DE CONTROL QUE PRESENTAN SOLIDEZ FUERTE</t>
  </si>
  <si>
    <t>SEGUIMIENTO A LAS ACCIONES DE TRATAMIENTO DEL RIESGOS - ACTIVIDADES DE CONTROL CON SOLIDEZ FUERTE</t>
  </si>
  <si>
    <t>SEGUIMIENTO A LAS ACCIONES DE TRATAMIENTO DEL RIESGOS - ACTIVIDADES DE CONTROL CON SOLIDEZ MODERADA O DÉBIL</t>
  </si>
  <si>
    <t xml:space="preserve">
Profesionales del proceso
</t>
  </si>
  <si>
    <t xml:space="preserve">
1. Memorando
</t>
  </si>
  <si>
    <t xml:space="preserve">
01/07/2020
</t>
  </si>
  <si>
    <t xml:space="preserve">
31/12/2020
</t>
  </si>
  <si>
    <t xml:space="preserve">
Desconocimiento de procedimientos 
</t>
  </si>
  <si>
    <t xml:space="preserve">
Funcionario y/o contratista encargado de actualizar normatividad
_______________
</t>
  </si>
  <si>
    <t xml:space="preserve">
2. Semanalmente deberá reportar al Coordinador del proceso si han existido cambios
_______________
</t>
  </si>
  <si>
    <t xml:space="preserve">
Gestión de Talento Humano 
</t>
  </si>
  <si>
    <t xml:space="preserve">
1. Evaluación de las capacitaciones Ejecutadas
</t>
  </si>
  <si>
    <t xml:space="preserve">
31/12/2021
</t>
  </si>
  <si>
    <t xml:space="preserve">
01/09/2020
</t>
  </si>
  <si>
    <t xml:space="preserve">
30/06/2022</t>
  </si>
  <si>
    <t xml:space="preserve">
Profesionales de apoyo a la Oficina Asesora de planeación </t>
  </si>
  <si>
    <t xml:space="preserve">
2. Designar la responsabilidad del monitoreo seguimiento y evaluación de cada indicador en los diferentes procesos de la entidad, según la fuente de información y establecer una periodicidad adecuada a la zona de riesgo de la actividad.
</t>
  </si>
  <si>
    <t xml:space="preserve">
Incumplimiento de los objetivos estratégicos 
incumplimiento de los planes institucionales
deficiencia en las estadísticas históricas para la toma de decisiones
desactualización constante en la operación
</t>
  </si>
  <si>
    <t xml:space="preserve">
No se utilizan los resultados de los  indicadores establecidos en cada proceso como herramienta para la gestión de la mejora.
Falta de infraestructura tecnológica de información requerida para el adecuado seguimiento y medición del desempeño institucional y del sistema integrado de gestión.
Planeación de la medición efectiva y de calidad de la evaluación de las auditorías internas de calidad. 
Falta de conocimiento, cultura e interés por parte de los funcionarios y/ contratistas en la implementación del sistema integrado de gestión.
falencia en las actividades para el fomento de la cultura de la medición de la gestión como herramienta de mejora.
No se  establecen ni aplican controles efectivos para asegurar la ejecución y reportes de las acciones trazadas y gestión  de forma  oportuna, eficiente y eficaz. 
</t>
  </si>
  <si>
    <t xml:space="preserve">
1. Fortalecer las competencias y la cultura de la medición, mediante capacitaciones a todo el personal involucrado con la medición en cada uno de los procesos de la entidad.
</t>
  </si>
  <si>
    <t xml:space="preserve">
2. Formatos de asignación y seguimiento  de reporte de indicadores
</t>
  </si>
  <si>
    <t xml:space="preserve">
_______________
</t>
  </si>
  <si>
    <t xml:space="preserve">
_______________
</t>
  </si>
  <si>
    <t xml:space="preserve">
_______________
</t>
  </si>
  <si>
    <t>1. Actualizar las metodologías de medición ( incluye  los mecanismos para la recepción y revisión de la información verificada dentro de los términos establecidos y con una mayor frecuencia para obtener datos e información que permita la toma de decisiones de manera continua y oportuna) y socializarlas.</t>
  </si>
  <si>
    <t xml:space="preserve">
2. Realizar actividades de promoción de cultura de autocontrol y de seguimiento al desempeño.</t>
  </si>
  <si>
    <t>________________________________
3. Solicitar a Gestión de Talento Humano capacitación a personal de Control Interno y Planeación, sobre temas que permitan fortalecer el proceso de seguimiento y Medición institucional, que garanticen información veraz y oportuna sobre el desempeño institucional.</t>
  </si>
  <si>
    <t>1.  Profesionales de apoyo a la Oficina Asesora de planeación</t>
  </si>
  <si>
    <t xml:space="preserve">
2. Profesionales de apoyo a la Oficina Asesora de planeación </t>
  </si>
  <si>
    <t>__________________
3. Jefe oficina Asesora de Planeación</t>
  </si>
  <si>
    <t xml:space="preserve">
1. Metodologías actualizadas y Lista de asistencia a eventos</t>
  </si>
  <si>
    <t xml:space="preserve">
2. Envió de correos electrónicos y/o imágenes de inicio en los monitores y/o infografías y/o carteleras informativas y/o publicaciones en la intranet o pagina web</t>
  </si>
  <si>
    <t>_____________
3. Memorando de solicitud</t>
  </si>
  <si>
    <t>_____________
01/11/2020</t>
  </si>
  <si>
    <t xml:space="preserve">
_____________
31/01/2021</t>
  </si>
  <si>
    <t xml:space="preserve">4. Realizar el reporte de la herramienta FURAG de la forma mas objetiva posible, con el propósito de tener un resultado del desempeño real, sin tener que esperar los resultados emitidos por el DAFP y poder tomar las acciones necesarias ante las desviaciones.
</t>
  </si>
  <si>
    <t xml:space="preserve">
4. Profesionales  de apoyo  y jefe de  la Oficina Asesora de planeación </t>
  </si>
  <si>
    <t xml:space="preserve">
4. Informe resultado FURAG
</t>
  </si>
  <si>
    <t xml:space="preserve">
01/02/2021</t>
  </si>
  <si>
    <t xml:space="preserve">
31/03/2021</t>
  </si>
  <si>
    <t xml:space="preserve">
1.Establecer una metodología donde los procesos realicen mensualmente autoevaluación a su gestión ante la Alta Dirección y así lograr tomar decisión en tiempo real.
</t>
  </si>
  <si>
    <t xml:space="preserve">
Profesionales de la Oficina Asesora de Planeación y Sistemas y Jefe de la Oficina
</t>
  </si>
  <si>
    <t xml:space="preserve">
1. Metodología aprobada 
</t>
  </si>
  <si>
    <t xml:space="preserve">
1/06/2020
</t>
  </si>
  <si>
    <t xml:space="preserve">
31/12/2020
</t>
  </si>
  <si>
    <t xml:space="preserve">
2. Realizar sensibilizaciones a todos los funcionarios de la entidad frente a la importancia de aplicar el Autocontrol, Autogestión y Autorregulación, como también la información y la importancia de esta dentro de la gestión Institucional.
</t>
  </si>
  <si>
    <t xml:space="preserve">
31/12/2020
</t>
  </si>
  <si>
    <t xml:space="preserve">
1/06/2020
</t>
  </si>
  <si>
    <t xml:space="preserve">
2. Correos enviados a todos FPS-FNC y publicación en Intranet Sensibilización  sobre la importancia de aplicar el Autocontrol, Autogestión y Autorregulación
</t>
  </si>
  <si>
    <t xml:space="preserve">
Profesionales de la Oficina Asesora de Planeación y Sistemas y Jefe de la Oficina
</t>
  </si>
  <si>
    <t xml:space="preserve">
3. Incluir en el procedimiento SEGUIMIENTO Y MEDICION A LOS PROCESOS la actividad de: Envió constante de mensajes de concientización sobre la importancia de la autoevaluación, el seguimiento y la medición, con el propósito de generar una cultura de medición y seguimiento constante al interior de los procesos, garantizando la entrega oportuna de los informes y reportes que miden la gestión y desempeño de los procesos
</t>
  </si>
  <si>
    <t xml:space="preserve">
3. Actualización del Procedimiento SEGUIMIENTO Y MEDICION A LOS PROCESOS  
</t>
  </si>
  <si>
    <t xml:space="preserve">
31/12/2020
</t>
  </si>
  <si>
    <t xml:space="preserve">
31/12/2020
</t>
  </si>
  <si>
    <t xml:space="preserve">
________________
4. Actualización de los diferentes procedimientos de la Oficina Asesora de planeación y Sistemas incluyendo puntos de control donde si el reporte no es correcto se devuelve
</t>
  </si>
  <si>
    <t xml:space="preserve">
_______________
Profesionales de la Oficina Asesora de Planeación y Sistemas y Jefe de la Oficina
</t>
  </si>
  <si>
    <t xml:space="preserve">
_______________
4. Procedimientos Actualizados
</t>
  </si>
  <si>
    <t xml:space="preserve">
_______________
01/07/2020
</t>
  </si>
  <si>
    <t xml:space="preserve">
_______________
31/12/2024</t>
  </si>
  <si>
    <t xml:space="preserve">
1. Se realizará validación de las necesidades funcionales con los jefes de cada proceso o área con el fin de realizar una acertada asignación de equipos a funcionarios según las características de los equipos.
</t>
  </si>
  <si>
    <t xml:space="preserve">
Profesional de apoyo asignado por la jefe de la OAPS
</t>
  </si>
  <si>
    <t xml:space="preserve">
1. Establecer un formato que contenga las características que se deben validar como necesidad funcional.
Generación de matriz de características funcionales requeridas por roles en cada área o proceso de la entidad.
</t>
  </si>
  <si>
    <t xml:space="preserve">
01/10/2020
</t>
  </si>
  <si>
    <t xml:space="preserve">
31/12/2020
</t>
  </si>
  <si>
    <t xml:space="preserve">
2. Incluir una validación de necesidades funcionales del funcionario y/o contratistas
_______________
</t>
  </si>
  <si>
    <t xml:space="preserve">
Profesional de apoyo asignado por la jefe de la OAPS
_______________
</t>
  </si>
  <si>
    <t xml:space="preserve">
2. Modificación de procedimiento de asignación y rotación de equipos de computo
_______________
</t>
  </si>
  <si>
    <t xml:space="preserve">
1/09/2020
_______________
</t>
  </si>
  <si>
    <t xml:space="preserve">
31/12/2020
_______________
</t>
  </si>
  <si>
    <t>_______________</t>
  </si>
  <si>
    <t>________________</t>
  </si>
  <si>
    <t xml:space="preserve">
1. Realizar seguimiento diario (en horario de la tarde) y registrar en el campo de observación la acción que se realizará para brindar la solución dentro del tiempo establecido.
</t>
  </si>
  <si>
    <t xml:space="preserve">
Profesional de apoyo-Coordinador mesa de ayuda
</t>
  </si>
  <si>
    <t xml:space="preserve">
1. Informe con resultado de los casos analizados y las acciones realizadas.
</t>
  </si>
  <si>
    <t xml:space="preserve">
01/10/2020
</t>
  </si>
  <si>
    <t xml:space="preserve">
31/12/2020
</t>
  </si>
  <si>
    <t xml:space="preserve">
_______________
2. Generar reporte semanal del listado de casos que se vencieron con número de caso, responsable, estado, tiempo transcurrido en la solución de los casos y la acción que se ejecutará para prevenir que vuelva a suceder en el futuro.
</t>
  </si>
  <si>
    <t xml:space="preserve">
_______________
Profesional de apoyo-Coordinador mesa de ayuda
</t>
  </si>
  <si>
    <t xml:space="preserve">
_______________
2. Informe con resultado de los casos analizados y las acciones realizadas.
</t>
  </si>
  <si>
    <t xml:space="preserve">
01/10/2020
</t>
  </si>
  <si>
    <t xml:space="preserve">
31/12/2020
</t>
  </si>
  <si>
    <t xml:space="preserve">
3. Realizar capacitaciones internas (Gestión Tics) para ampliar el conocimiento dentro de los técnicos de soporte.
</t>
  </si>
  <si>
    <t xml:space="preserve">
Profesional de apoyo-Coordinador mesa de ayuda
</t>
  </si>
  <si>
    <t xml:space="preserve">
3. Formato Acta y evaluación de los contenidos de la capacitación.
</t>
  </si>
  <si>
    <t xml:space="preserve">
1/09/2020
</t>
  </si>
  <si>
    <t xml:space="preserve">
31/12/2020
</t>
  </si>
  <si>
    <t xml:space="preserve">1. Implementar las TRD a los archivos recibidos de la entidad 
</t>
  </si>
  <si>
    <t xml:space="preserve">Coordinador G.I.T Atención al Ciudadano y Gestión Documental 
</t>
  </si>
  <si>
    <t xml:space="preserve">1. Acta levantamiento tablas de retención
</t>
  </si>
  <si>
    <t xml:space="preserve">1/07/2020 
</t>
  </si>
  <si>
    <t xml:space="preserve">
31/12/2020
</t>
  </si>
  <si>
    <t xml:space="preserve">
Coordinador G.I.T Atención al Ciudadano y Gestión Documental 
</t>
  </si>
  <si>
    <t xml:space="preserve">
2. Estrategia de implementación de la Guía de Recuperación Documental
</t>
  </si>
  <si>
    <t xml:space="preserve">
31/12/2020
</t>
  </si>
  <si>
    <t xml:space="preserve">
2. Mesas de trabajo con el área de Planeación, para implementar estrategia de implementación de la Guía de recuperación Documental
</t>
  </si>
  <si>
    <t xml:space="preserve">
1/07/2020
</t>
  </si>
  <si>
    <t>___________
3. Implementar la normativa vigente de la TRD</t>
  </si>
  <si>
    <t xml:space="preserve">____________
Coordinador G.I.T Atención al Ciudadano y Gestión Documental </t>
  </si>
  <si>
    <t>_____________
3. Tabla de Retención Documental Actualizadas</t>
  </si>
  <si>
    <t>___________
1/07/2022</t>
  </si>
  <si>
    <t>___________
31/12/2022</t>
  </si>
  <si>
    <t xml:space="preserve">
1. Comenzar con una organización  de los archivos de la entidad
</t>
  </si>
  <si>
    <t xml:space="preserve">
Coordinador G.I.T Atención al Ciudadano y Gestión Documental 
</t>
  </si>
  <si>
    <t xml:space="preserve">
1/07/2020
</t>
  </si>
  <si>
    <t xml:space="preserve">
1. Acta de plan de contingencia con la programación y los compromisos
</t>
  </si>
  <si>
    <t xml:space="preserve">_______________
Coordinador G.I.T Atención al Ciudadano y Gestión Documental 
</t>
  </si>
  <si>
    <t xml:space="preserve">
2. Comenzar a organizar las carpetas de todas las cajas del archivo
</t>
  </si>
  <si>
    <t xml:space="preserve">____________
2. Cronograma de trabajo de los contratistas para saber cuantas cajas deben actualizar al día
</t>
  </si>
  <si>
    <t xml:space="preserve">_______________
1/07/2020
</t>
  </si>
  <si>
    <t xml:space="preserve">_______________
31/12/2020
</t>
  </si>
  <si>
    <t xml:space="preserve">1. Contratar personal suficiente e idóneo para actualizar el archivo físico
</t>
  </si>
  <si>
    <t xml:space="preserve">Secretaria General 
</t>
  </si>
  <si>
    <t xml:space="preserve">1. Cronograma de trabajo para la actualización
</t>
  </si>
  <si>
    <t xml:space="preserve">1/07/2020
</t>
  </si>
  <si>
    <t xml:space="preserve">
2. Solicitar a la Secretaria General el presupuesto para la contratación del personal necesario para la actualización de los archivos físicos
</t>
  </si>
  <si>
    <t xml:space="preserve">
2. Disponibilidad presupuestal para contratación de personal
</t>
  </si>
  <si>
    <t xml:space="preserve">
1/07/2020
</t>
  </si>
  <si>
    <t xml:space="preserve">3. Implementación de la estrategia de la guía de reconstrucción documental
</t>
  </si>
  <si>
    <t xml:space="preserve">Coordinador Gestión Documental
</t>
  </si>
  <si>
    <t xml:space="preserve">31/12/2020
</t>
  </si>
  <si>
    <t xml:space="preserve">1/07/2020
</t>
  </si>
  <si>
    <t xml:space="preserve">3. Estrategia de la Guía implementada de recuperación documental
</t>
  </si>
  <si>
    <t xml:space="preserve">_____________
4. Delegara un funcionario del proceso para hacer control sobre los avances de las actividades
</t>
  </si>
  <si>
    <t xml:space="preserve">___________
Gestión Documental
</t>
  </si>
  <si>
    <t xml:space="preserve">___________
4. Revisión periódica con acta de los avances y compromisos 
</t>
  </si>
  <si>
    <t xml:space="preserve">_________
1/07/2020
</t>
  </si>
  <si>
    <t xml:space="preserve">________
31/12/2020
</t>
  </si>
  <si>
    <t xml:space="preserve">5. Evaluar propuestas de espacios físicos para el traslado de los archivos físicos
</t>
  </si>
  <si>
    <t>Gestión Documental/Bienes y servicios Administrativos</t>
  </si>
  <si>
    <t>5. Acta de aprobación del nuevo espacio físico</t>
  </si>
  <si>
    <t xml:space="preserve">
31/12/2024</t>
  </si>
  <si>
    <t xml:space="preserve">_______________
2. Planificar como hacer las transferencias documentales  y la organización de los archivos físico
</t>
  </si>
  <si>
    <t xml:space="preserve">_______________
Coordinador G.I.T Atención al Ciudadano y Gestión Documental 
</t>
  </si>
  <si>
    <t xml:space="preserve">_______________
2. Guía de transferencias elaboradas por Gestión Documental
</t>
  </si>
  <si>
    <t xml:space="preserve">
1/07/2020
</t>
  </si>
  <si>
    <t xml:space="preserve">
1. Mesa de trabajo para la planeación de la organización del archivo físico
</t>
  </si>
  <si>
    <t xml:space="preserve">
31/12/2020
</t>
  </si>
  <si>
    <t xml:space="preserve">
Coordinador G.I.T Atención al Ciudadano y Gestión Documental 
</t>
  </si>
  <si>
    <t xml:space="preserve">
1. Acta de compromiso y planeación del traslado del archivo
</t>
  </si>
  <si>
    <t xml:space="preserve">1. Buscar en las nuevas oficinas un sitio adecuado para ubicar el archivo
</t>
  </si>
  <si>
    <t xml:space="preserve">Coordinador G.I.T Atención al Ciudadano y Gestión Documental
</t>
  </si>
  <si>
    <t xml:space="preserve">
1. Tablas documentales actualizadas
</t>
  </si>
  <si>
    <t xml:space="preserve">
1/07/2020
</t>
  </si>
  <si>
    <t>__________
2. Realizar las transferencias documentales de los  años anteriores al archivo central</t>
  </si>
  <si>
    <t xml:space="preserve">________
Coordinador G.I.T Atención al Ciudadano y Gestión Documental </t>
  </si>
  <si>
    <t>_________
2. Plan de trabajo para la programación de las nuevas ubicaciones locativas</t>
  </si>
  <si>
    <t xml:space="preserve">_________
22/08/2020
</t>
  </si>
  <si>
    <t xml:space="preserve">________
31/01/2021
</t>
  </si>
  <si>
    <t xml:space="preserve">
No cuenta mobiliarios y espacios locativos adecuados  para la custodia de los archivos manejados en la entidad
</t>
  </si>
  <si>
    <t xml:space="preserve">
1. Realizar mantenimiento de equipos de computo e instalaciones eléctricas
</t>
  </si>
  <si>
    <t xml:space="preserve">
Coordinador de Atención al Ciudadano y Gestión Documental
</t>
  </si>
  <si>
    <t xml:space="preserve">
1. Cronograma de mantenimiento
</t>
  </si>
  <si>
    <t xml:space="preserve">
1/07/2020
</t>
  </si>
  <si>
    <t xml:space="preserve">
2. Realizar seguimiento al COPAST
</t>
  </si>
  <si>
    <t xml:space="preserve">
Coordinador de Atención al Ciudadano y Gestión Documental
</t>
  </si>
  <si>
    <t xml:space="preserve">
2. Plan de emergencia
</t>
  </si>
  <si>
    <t xml:space="preserve">
1/07/2020
</t>
  </si>
  <si>
    <t xml:space="preserve">
Falta de mantenimiento en el archivo central y en los diferentes archivos de gestión
</t>
  </si>
  <si>
    <t xml:space="preserve">
Afectación de las instalaciones por Sismo, incendio o asonada
</t>
  </si>
  <si>
    <t xml:space="preserve">____________________
</t>
  </si>
  <si>
    <t xml:space="preserve">_______________
</t>
  </si>
  <si>
    <t xml:space="preserve">________________
</t>
  </si>
  <si>
    <t xml:space="preserve">___________
</t>
  </si>
  <si>
    <t xml:space="preserve">__________
</t>
  </si>
  <si>
    <t xml:space="preserve">
Contratar una empresa externa que organice el archivo
</t>
  </si>
  <si>
    <t xml:space="preserve">
Direccion General
</t>
  </si>
  <si>
    <t xml:space="preserve">
Archivo ordenado y actualizado de acuerdo a las normas archivisticas vigentes
</t>
  </si>
  <si>
    <t xml:space="preserve">1. Actualización de los procedimientos de contratación (licitación pública. cód. apajuoajpt17, selección abreviada por subasta inversa. cód. apajuoajpt18, selección abreviada por menor cuantía. cód. apajuoajpt19, contratación directa. cód. apajuoajpt21, selección abreviada compra por catálogo. cód. apajuoajpt20).
</t>
  </si>
  <si>
    <t xml:space="preserve">
Profesional de apoyo OAJ - Contratación 
</t>
  </si>
  <si>
    <t xml:space="preserve">
1. Procedimientos actualizados 
</t>
  </si>
  <si>
    <t xml:space="preserve">
31/07/2020
</t>
  </si>
  <si>
    <t xml:space="preserve">
31/12/2020
</t>
  </si>
  <si>
    <t>________________
2. Actualizar el procedimiento hojas de vida y evaluación proveedores. cód. apajuoajpt27</t>
  </si>
  <si>
    <t xml:space="preserve">_______________
Profesional de apoyo OAJ - Contratación 
</t>
  </si>
  <si>
    <t xml:space="preserve">_______________
2. Procedimientos actualizados
</t>
  </si>
  <si>
    <t xml:space="preserve">_______________
31/07/2020
</t>
  </si>
  <si>
    <t xml:space="preserve">
_______________
31/12/2020
</t>
  </si>
  <si>
    <t>_______________________</t>
  </si>
  <si>
    <t>_________________</t>
  </si>
  <si>
    <t xml:space="preserve">
1. Registro de los datos correctos del proceso de contratación en el secop ii con fundamento en la base de datos de contratación
</t>
  </si>
  <si>
    <t xml:space="preserve">
Profesional de apoyo OAJ - contratación 
</t>
  </si>
  <si>
    <t xml:space="preserve">
1. Base de datos con la información del proceso de contratación y la plataforma de Colombia compra eficiente SECOP II 
</t>
  </si>
  <si>
    <t xml:space="preserve">
31/07/2020
</t>
  </si>
  <si>
    <t xml:space="preserve">_______________
2. Realizar la verificación mensual de los datos de la publicación registrada en el secop ii, con fundamento en la base de contratación 
</t>
  </si>
  <si>
    <t xml:space="preserve">_______________
Profesional de apoyo OAJ - contratación 
</t>
  </si>
  <si>
    <t xml:space="preserve">_______________
2. Base de datos con la información del proceso de contratación y la plataforma de Colombia compra eficiente SECOP II
</t>
  </si>
  <si>
    <t xml:space="preserve">
_______________
31/07/2020
</t>
  </si>
  <si>
    <t>________________________</t>
  </si>
  <si>
    <t xml:space="preserve">
1. Proyectar y enviar citaciones a los deudores sobre los cuales no se logró recaudo en etapa de cartera con el fin invitarlos a que paguen la deuda o se suscriban acuerdos de pago  
</t>
  </si>
  <si>
    <t xml:space="preserve">
Coordinador cobro persuasivo  
</t>
  </si>
  <si>
    <t xml:space="preserve">
31/12/2020
</t>
  </si>
  <si>
    <t xml:space="preserve">
1. Oficios de citación para pago suscripción de acuerdos de pago
</t>
  </si>
  <si>
    <t xml:space="preserve">
31/12/2020
</t>
  </si>
  <si>
    <t xml:space="preserve">
2. Realizar llamadas  telefónicas y enviar correos electrónicos  a los deudores a los deudores sobre los cuales no se logró recaudo en etapa de cartera con el fin invitarlos a que paguen la deuda 
</t>
  </si>
  <si>
    <t xml:space="preserve">
Coordinador cobro persuasivo  
</t>
  </si>
  <si>
    <t xml:space="preserve">
2. Formato control registro de llamadas telefónicas cód. miaaugudfo41 diligenciado y correos electrónicos soporte de las convocatorias de pago a los deudores 
</t>
  </si>
  <si>
    <t xml:space="preserve">
31/07/2020
</t>
  </si>
  <si>
    <t xml:space="preserve">
Imposibilidad de adelantar la gestión de cobro sin que se haya constituido el título ejecutivo complejo 
se disminuye la probabilidad del recaudo en etapa persuasiva 
</t>
  </si>
  <si>
    <t xml:space="preserve">
1. Asignar la petición o requerimiento al funcionario o contratista que se encuentre tramitando las etapas del proceso de cobro sobre las que verse la solicitud, a más tardar al día siguiente en que se radique en la oficina la petición o requerimiento
</t>
  </si>
  <si>
    <t xml:space="preserve">
Subdirector financiero, coordinador cobro persuasivo, coordinador cobro coactivo 
</t>
  </si>
  <si>
    <t xml:space="preserve">
1. Peticiones o requerimientos asignados en el libro radicador 
</t>
  </si>
  <si>
    <t xml:space="preserve">
31/07/2020
</t>
  </si>
  <si>
    <t xml:space="preserve">
31/12/2020
</t>
  </si>
  <si>
    <t xml:space="preserve">
2. Solicitud de insumos  a las área misionales y de apoyo, para dar respuesta a las peticiones de los usuarios y terceros interesados
</t>
  </si>
  <si>
    <t xml:space="preserve">
Subdirector financiero, coordinador cobro persuasivo, coordinador cobro coactivo 
</t>
  </si>
  <si>
    <t xml:space="preserve">
2. Memorandos y correos electrónicos de solicitud de insumos 
</t>
  </si>
  <si>
    <t xml:space="preserve">
31/07/2020
</t>
  </si>
  <si>
    <t xml:space="preserve">
_______________
3. Realizar seguimiento al término legal  para la respuesta a los requerimientos de los usuarios y terceros interesados 
</t>
  </si>
  <si>
    <t xml:space="preserve">
_______________
Subdirector financiero, coordinador cobro persuasivo, coordinador cobro coactivo 
</t>
  </si>
  <si>
    <t xml:space="preserve">
_______________
3. Seguimiento a las asignaciones del libro radicados
</t>
  </si>
  <si>
    <t xml:space="preserve">
1. Mesas de trabajo con entidades estatales con el fin de llegar a un acuerdo para suscribir los convenios interadministrativos
</t>
  </si>
  <si>
    <t xml:space="preserve">
Coordinador concursales 
</t>
  </si>
  <si>
    <t xml:space="preserve">
31/06/2021
</t>
  </si>
  <si>
    <t xml:space="preserve">
1. Listas de asistencia a las mesas de trabajo con las entidades estatales
</t>
  </si>
  <si>
    <t xml:space="preserve">
_______________
2. Actualización y depuración de las bases de datos, de acuerdo con la información enviada por parte de las entidades estatales con las que se suscriban convenios interadministrativos para proporcionar a la entidad las herramientas digitales
</t>
  </si>
  <si>
    <t xml:space="preserve">
_______________
Coordinador concursales
</t>
  </si>
  <si>
    <t xml:space="preserve">
_______________
2. Bases actualizadas conforme al cruce de información realizado
</t>
  </si>
  <si>
    <t xml:space="preserve">
_______________
31/12/2021
</t>
  </si>
  <si>
    <t xml:space="preserve">_____________________
</t>
  </si>
  <si>
    <t>____________________</t>
  </si>
  <si>
    <t xml:space="preserve">
1. Decretar de manera oportuna las medidas cautelares sobre los procesos que tengan ejecutoriadas sus etapas previas al cobro coactivo, y de esta manera coaccionar al deudor para el pago 
</t>
  </si>
  <si>
    <t xml:space="preserve">Coordinador de cobro coactivo 
</t>
  </si>
  <si>
    <t xml:space="preserve">
1. Actos administrativos de decreto de medidas cautelares
</t>
  </si>
  <si>
    <t xml:space="preserve">
31/07/2020
</t>
  </si>
  <si>
    <t xml:space="preserve">
31/12/2021
</t>
  </si>
  <si>
    <t xml:space="preserve">
2. Procedimientos actualizados y aprobados 
</t>
  </si>
  <si>
    <t xml:space="preserve">Coordinador de cobro coactivo y Coordinador cobro persuasivo 
</t>
  </si>
  <si>
    <t xml:space="preserve">2. Actualizar los procedimientos de gestión de cobro 
</t>
  </si>
  <si>
    <t xml:space="preserve">
31/12/2021
</t>
  </si>
  <si>
    <t xml:space="preserve">
_______________
3. Revisión de los expedientes para determinar las etapas procesales pendientes de respuesta 
</t>
  </si>
  <si>
    <t xml:space="preserve">
_______________
Coordinador de cobro coactivo 
</t>
  </si>
  <si>
    <t xml:space="preserve">
_______________
3. Base de datos de cobro coactivo actualizada con las etapas procesales resueltas
</t>
  </si>
  <si>
    <t xml:space="preserve">
4. Dar respuesta al derecho de contradicción interpuesto por el ejecutado
</t>
  </si>
  <si>
    <t xml:space="preserve">
Coordinador de cobro coactivo
</t>
  </si>
  <si>
    <t xml:space="preserve">
4. Actos administrativos de respuesta
</t>
  </si>
  <si>
    <t xml:space="preserve">
31/09/2020
</t>
  </si>
  <si>
    <t xml:space="preserve">
31/12/2021
</t>
  </si>
  <si>
    <t xml:space="preserve">
1/07/2020
</t>
  </si>
  <si>
    <t xml:space="preserve">______________
</t>
  </si>
  <si>
    <t xml:space="preserve">
1. Elaborar memorando en donde se asignen a los funcionarios responsables de las respectivas actualizaciones de la normatividad que compete al proceso.
</t>
  </si>
  <si>
    <t xml:space="preserve">
2. El responsable de actualizar la normatividad tributaria y contable enviara a a través de correo electrónico al líder del proceso, informando cada vez que se realice una modificación y/o actualización de las citadas normas.
</t>
  </si>
  <si>
    <t xml:space="preserve">
Desconocimiento del procedimientos de manejo del PAC por parte de los supervisores y lideres de proceso.
</t>
  </si>
  <si>
    <t xml:space="preserve">
Incumplimiento del pago de obligaciones, sanciones, intereses de mora y/o demandas por la no ejecución y posibles embargos de cuentas bancarias conllevando a la deficiente ejecución del plan anualizado de caja PAC por la dirección general de presupuesto y tesoro Nacional DGPPYN
</t>
  </si>
  <si>
    <t xml:space="preserve">
Capacitación a interventores y lideres de proceso 
Programación mensual y adecuada del PAC (Plan Anual de Caja)
</t>
  </si>
  <si>
    <t xml:space="preserve">
Débil
Fuerte
</t>
  </si>
  <si>
    <t xml:space="preserve">
Moderado
Fuerte
</t>
  </si>
  <si>
    <t xml:space="preserve">
Presentación de indicador del INPANUT (Indicador de PAC no utilizado)
</t>
  </si>
  <si>
    <t xml:space="preserve">
_______________
2. Presentar el informe de resultados de la ejecución de los planes ante la Comisión de personal en los tiempos establecidos según procedimientos establecido para tal fin.
</t>
  </si>
  <si>
    <t xml:space="preserve">
Profesional de apoyo GTH
_______________
Coordinador GIT Gestión de Talento Humano
</t>
  </si>
  <si>
    <t xml:space="preserve">
_______________
2. Levantamiento del acta de Comisión donde se plasman las estrategias para el fortalecimiento de los planes de gestión humana.
</t>
  </si>
  <si>
    <t xml:space="preserve">
_______________
01/07/2020
</t>
  </si>
  <si>
    <t xml:space="preserve">
1. Aplicar la evaluación de percepción de las actividades ejecutadas en los tiempos establecidos según procedimientos de cada plan de gestión humana.
</t>
  </si>
  <si>
    <t xml:space="preserve">
Profesional de apoyo GTH
</t>
  </si>
  <si>
    <t xml:space="preserve">
1. Resultado de las evaluaciones de actividades de gestión humana
</t>
  </si>
  <si>
    <t xml:space="preserve">
01/07/2020
</t>
  </si>
  <si>
    <t xml:space="preserve">
31/12/2020
</t>
  </si>
  <si>
    <t xml:space="preserve">
Coordinador del GIT Gestión de Talento Humano y profesional de apoyo
</t>
  </si>
  <si>
    <t xml:space="preserve">
1. Resultado de las evaluaciones de actividades de gestión humana
</t>
  </si>
  <si>
    <t xml:space="preserve">
_______________
2. Revisar y/o actualizar los formatos de evaluación establecidos para conocer el nivel de satisfacción de las actividades ejecutadas, con el fin de que la información obtenida sirva de insumo para la toma de decisiones.
</t>
  </si>
  <si>
    <t xml:space="preserve">
_______________
Profesional de apoyo
</t>
  </si>
  <si>
    <t xml:space="preserve">
_______________
2. Informe de ejecución de los planes de gestión humana
</t>
  </si>
  <si>
    <t xml:space="preserve">
1. Continuar realizando supervisión previa a las actividades aprobadas en los planes de gestión humana antes de ser ejecutadas.
</t>
  </si>
  <si>
    <t xml:space="preserve">
01/07/2020
</t>
  </si>
  <si>
    <t xml:space="preserve">
_______________
2. Actualización del PROCEDIMIENTO VINCULACION DE PERSONAL DE PLANTA -  APGTHGTHPT07 
</t>
  </si>
  <si>
    <t xml:space="preserve">
_______________
2. Procedimiento VINCULACION DE PERSONAL DE PLANTA -  APGTHGTHPT07, aprobado y adoptado
</t>
  </si>
  <si>
    <t xml:space="preserve">
_______________
Profesional de apoyo a GTH
</t>
  </si>
  <si>
    <t xml:space="preserve">
1. Actualización del PROCEDIMIENTO VINCULACION DE PERSONAL DE PLANTA -  APGTHGTHPT07 
</t>
  </si>
  <si>
    <t xml:space="preserve">
Profesional de apoyo a GTH
</t>
  </si>
  <si>
    <t xml:space="preserve">
1. Procedimiento VINCULACION DE PERSONAL DE PLANTA -  APGTHGTHPT07, aprobado y adoptado
</t>
  </si>
  <si>
    <t xml:space="preserve">
01/07/2020
</t>
  </si>
  <si>
    <t xml:space="preserve">1. Digitalizar las historias laborales de los funcionarios conforme al plan de trabajo establecido para tal fin.  
</t>
  </si>
  <si>
    <t xml:space="preserve">
Auxiliar Administrativo encargado de la administración de las historias laborales
</t>
  </si>
  <si>
    <t xml:space="preserve">
1. Digitalización de las historias laborales
</t>
  </si>
  <si>
    <t xml:space="preserve">
1/07/2020
</t>
  </si>
  <si>
    <t xml:space="preserve">
31/12/2020
</t>
  </si>
  <si>
    <t xml:space="preserve">
31/12/2020
</t>
  </si>
  <si>
    <t xml:space="preserve">
2. Identificar los expedientes de nómina e historias laborales de las vigencias 1992-1999, y solicitar al archivo central del FPS la información contenida en las mismas, en formato digital. 
</t>
  </si>
  <si>
    <t xml:space="preserve">
Profesional de apoyo de GTH
</t>
  </si>
  <si>
    <t xml:space="preserve">
2. Expedientes virtuales de nómina e historias laborales de las vigencias 1992-1999
</t>
  </si>
  <si>
    <t xml:space="preserve">
1/07/2020
</t>
  </si>
  <si>
    <t xml:space="preserve">
31/12/2020
</t>
  </si>
  <si>
    <t>_______________
3. De manera trimestral, se inspeccionaran los archivos en custodia de GTH, con el fin de detectar, las causas internas y externas (Ambientales, biológicas, químicas, mecánicas) que conducen a la perdida y/o deterioro de  la información.</t>
  </si>
  <si>
    <t xml:space="preserve">
______________
Auxiliar administrativo encargado de las historias laborales y el Secretario Ejecutivo responsable del archivo de gestión,  con el apoyo del profesional de la Seguridad y Salud en el Trabajo.</t>
  </si>
  <si>
    <t xml:space="preserve">
_______________
3. Acta de inspección y seguimiento
</t>
  </si>
  <si>
    <t xml:space="preserve">
_______________
31/12/2020
</t>
  </si>
  <si>
    <t xml:space="preserve">
Elaborar informes sobre el  nivel ejecución y satisfacción de las actividades ejecutadas en los Planes de Gestión Humana.
Presentar el informe de resultados de la ejecución de los Planes de Gestión Humana, en término de oportunidad. 
</t>
  </si>
  <si>
    <t xml:space="preserve">
1. Revisar la normatividad vigente de la página del Departamento Administrativo de la Función Pública y/o algún ente de control o regulatorio
</t>
  </si>
  <si>
    <t xml:space="preserve">
Profesional de la Oficina Asesora de Planeación y Sistemas 
</t>
  </si>
  <si>
    <t xml:space="preserve">
1. Normograma Actualizado - Planes institucionales vigentes 
</t>
  </si>
  <si>
    <t xml:space="preserve">
2. Presentar ante el Comité Institucional de Gestión y Desempeño los planes institucionales de acuerdo a los establecido en el Decreto 612 de 2018 y/o alguna norma que lo modifique 
</t>
  </si>
  <si>
    <t xml:space="preserve">
Jefe de la Oficina de la Oficina Asesora de Planeación y Sistemas
</t>
  </si>
  <si>
    <t xml:space="preserve">
2. Planes Institucionales aprobados 
</t>
  </si>
  <si>
    <t xml:space="preserve">
31/01/2021
</t>
  </si>
  <si>
    <t xml:space="preserve">
1/01/2020
</t>
  </si>
  <si>
    <t xml:space="preserve">
31/01/2021
</t>
  </si>
  <si>
    <t xml:space="preserve">1. Seguimiento al envió de información por parte de los contratistas para determinar oportunidad y calidad
</t>
  </si>
  <si>
    <t xml:space="preserve">Profesional de sistemas de información del GIT de Prestación de Servicios de Salud
</t>
  </si>
  <si>
    <t xml:space="preserve">1/09/2020
</t>
  </si>
  <si>
    <t xml:space="preserve">
__________________________
Coordinadora del GIT Gestión Servicios de Salud</t>
  </si>
  <si>
    <t>__________________________
2. Reunión semestral para revisar con contratistas la calidad y oportunidad de la información reportada</t>
  </si>
  <si>
    <t>__________________________
Coordinadora del GIT Gestión Servicios de Salud</t>
  </si>
  <si>
    <t>___________
31/12/2021</t>
  </si>
  <si>
    <t>_____________</t>
  </si>
  <si>
    <t>____________</t>
  </si>
  <si>
    <t xml:space="preserve">
1. Realizar mesas de trabajo mensuales con las otras dependencias de la Entidad
</t>
  </si>
  <si>
    <t xml:space="preserve">
Coordinador GIT Gestión de Prestaciones Económicas
</t>
  </si>
  <si>
    <t xml:space="preserve">
1. Acta de la reunión estableciendo compromisos
</t>
  </si>
  <si>
    <t xml:space="preserve">
15/07/2020
</t>
  </si>
  <si>
    <t xml:space="preserve">
2. Capacitaciones  mensuales a los funcionarios y/o contratistas del proceso
</t>
  </si>
  <si>
    <t xml:space="preserve">
Coordinador GIT Gestión de Prestaciones Económicas
</t>
  </si>
  <si>
    <t xml:space="preserve">
2. Lista de asistencia de la reunión APGTHGTHFO02
</t>
  </si>
  <si>
    <t xml:space="preserve">
15/07/2020
</t>
  </si>
  <si>
    <t xml:space="preserve">
31/12/2020
</t>
  </si>
  <si>
    <t xml:space="preserve">_______________
3. Realizar planes de contingencia bimensuales con los funcionario y/o contratistas del proceso
</t>
  </si>
  <si>
    <t xml:space="preserve">_______________
Coordinador GIT Gestión de Prestaciones Económicas
</t>
  </si>
  <si>
    <t xml:space="preserve">_______________
3. Actos administrativos, oficios, memorandos o informes que den respuestas de fondo a las solicitudes
</t>
  </si>
  <si>
    <t>_____________
01/08/2022</t>
  </si>
  <si>
    <t>_____________
31/12/2022</t>
  </si>
  <si>
    <t>__________________________</t>
  </si>
  <si>
    <t>__________</t>
  </si>
  <si>
    <t xml:space="preserve">
1. Realizar Capacitaciones mensuales al funcionario y/o contratista del punto de atención al ciudadano
</t>
  </si>
  <si>
    <t xml:space="preserve">
Coordinador GIT Gestión de Prestaciones Económicas
</t>
  </si>
  <si>
    <t xml:space="preserve">
2. Capacitaciones  mensuales a los funcionarios y/o contratistas del proceso
</t>
  </si>
  <si>
    <t xml:space="preserve">
2. Lista de asistencia de la reunión APGTHGTHFO02
</t>
  </si>
  <si>
    <t xml:space="preserve">
31/12/2020
</t>
  </si>
  <si>
    <t xml:space="preserve">Coordinador GIT Gestión de Prestaciones Económicas
</t>
  </si>
  <si>
    <t xml:space="preserve">1. Acta de la reunión
</t>
  </si>
  <si>
    <t xml:space="preserve">15/07/2020
</t>
  </si>
  <si>
    <t xml:space="preserve">
_______________
3. Solicitar el informe de gestión semanal al funcionario y/o contratista asignado en el punto de atención al ciudadano
</t>
  </si>
  <si>
    <t xml:space="preserve">
_______________
Contratista de la Subdirección de Prestaciones Sociales
</t>
  </si>
  <si>
    <t>_____________
01/07/2022</t>
  </si>
  <si>
    <t>_____________
31/12/2023</t>
  </si>
  <si>
    <t xml:space="preserve">
1. Realizar mesas de trabajo mensuales con las otras dependencias de la Entidad
</t>
  </si>
  <si>
    <t xml:space="preserve">
Coordinador GIT Gestión de Prestaciones Económicas
</t>
  </si>
  <si>
    <t xml:space="preserve">
1. Acta de la reunión estableciendo compromisos
</t>
  </si>
  <si>
    <t xml:space="preserve">
15/07/2020
</t>
  </si>
  <si>
    <t xml:space="preserve">
2. Capacitaciones  mensuales a los funcionarios y/o contratistas del proceso
</t>
  </si>
  <si>
    <t xml:space="preserve">
2. Lista de asistencia de la reunión APGTHGTHFO02
</t>
  </si>
  <si>
    <t xml:space="preserve">
15/07/2020
</t>
  </si>
  <si>
    <t xml:space="preserve">
_______________
3. Actos administrativos, oficios, memorandos o informes que den respuestas de fondo a las solicitudes
</t>
  </si>
  <si>
    <t xml:space="preserve">
_______________
Coordinador GIT Gestión de Prestaciones Económicas
</t>
  </si>
  <si>
    <t xml:space="preserve">
_______________
3. Realizar planes de contingencia bimensuales con los funcionario y/o contratistas del proceso
</t>
  </si>
  <si>
    <t xml:space="preserve">
_______________
01/08/2020
</t>
  </si>
  <si>
    <t>_____________
31/12/2021</t>
  </si>
  <si>
    <t xml:space="preserve">
Supervisar los tiempos de respuesta a las solicitudes conforme a los términos legales establecidos de los trámites asignados a los Abogados Sustanciadores realizando un control mediante la presentación de informes de gestión presentados a la contratista encargada.
Verificar que los documentos que presenta el usuario al realizar la solicitud de una prestación económica, sean los necesarios y cumplan con las condiciones de Ley conforme a la normatividad vigente y requerimientos de la Entidad.
Realizar mesas de trabajo con las áreas que se tiene dificultad para dar respuesta a información solicitada, con el fin de que se de respuesta oportuna a los trámites que se surten.
Verificar que el cronograma de nómina fue expedido y firmado por los funcionarios responsables de las novedades de nomina y por el funcionario que ejecuta las actividades 
Capacitaciones  por parte del líder  GIT Gestión de Prestaciones Económicas con el fin de mantener actualizados a los funcionarios y/o contratistas del proceso frente a la normatividad aplicable y tiempos de respuesta, con el fin de evitar la imposición de sanciones por autoridades o entes de control por la demora en la respuesta de las solicitudes.
</t>
  </si>
  <si>
    <t xml:space="preserve">
Supervisar los tiempos de respuesta a las solicitudes conforme a los términos legales establecidos de los trámites asignados a los Abogados Sustanciadores realizando un control mediante la presentación de informes de gestión presentados a la contratista encargada.
Verificar que los documentos que presenta el usuario al realizar la solicitud de una prestación económica, sean los necesarios y cumplan con las condiciones de Ley conforme a la normatividad vigente y requerimientos de la Entidad.
Verificar que el cronograma de nómina fue expedido y firmado por los funcionarios responsables de las novedades de nomina y por el funcionario que ejecuta las actividades 
Realizar mesas de trabajo con las áreas que se tiene dificultad para dar respuesta a información solicitada, con el fin de que se de respuesta oportuna a los trámites que se surten.
Capacitaciones  por parte del líder  GIT Gestión de Prestaciones Económicas con el fin de mantener actualizados a los funcionarios y/o contratistas del proceso frente a la normatividad aplicable y tiempos de respuesta, con el fin de evitar la imposición de sanciones por autoridades o entes de control por la demora en la respuesta de las solicitudes.
</t>
  </si>
  <si>
    <t xml:space="preserve">
1. Capacitar al personal existente en el departamento de atención al ciudadano para apoyar cualquier contingencia en la ventanilla de atención
</t>
  </si>
  <si>
    <t xml:space="preserve">
Coordinador atención al ciudadano
</t>
  </si>
  <si>
    <t xml:space="preserve">
1. Acta de capacitaciones realizadas y Encuestas de satisfacción favorables en la entidad
</t>
  </si>
  <si>
    <t xml:space="preserve">
09/06/2020
</t>
  </si>
  <si>
    <t xml:space="preserve">
2. Tener una persona capacitada y disponible para realizar el apoyo en caso de contingencia
</t>
  </si>
  <si>
    <t xml:space="preserve">
Coordinador atención al ciudadano
</t>
  </si>
  <si>
    <t xml:space="preserve">
2. Contratar una persona que sirva de apoyo para la atención de usuarios 
</t>
  </si>
  <si>
    <t xml:space="preserve">
9/06/2020
</t>
  </si>
  <si>
    <t xml:space="preserve">
_______________
3. Realizar capacitación con el personal que atiende la ventanilla para saber como manejar a los usuarios insatisfechos
</t>
  </si>
  <si>
    <t xml:space="preserve">
_______________
Coordinador atención al ciudadano
</t>
  </si>
  <si>
    <t xml:space="preserve">
_______________
3. Acta de reuniones
</t>
  </si>
  <si>
    <t xml:space="preserve">
_______________
09/06/2020
</t>
  </si>
  <si>
    <t xml:space="preserve">
1. Solicitar mesa de trabajo al director general y la coordinación de salud, para buscar solución sobre  las respuestas de  las pqrsd a nivel nacional, para que estas sean oportunas
</t>
  </si>
  <si>
    <t xml:space="preserve">
Coordinador G.I.T Atención al Ciudadano
</t>
  </si>
  <si>
    <t xml:space="preserve">
1. Contratar personal que se encargue de cerrar las quejas y hacer el enlace entre salud y Atención al Ciudadano
</t>
  </si>
  <si>
    <t xml:space="preserve">
09/06/2020
</t>
  </si>
  <si>
    <t xml:space="preserve">
_______________
2. Enviar memorandos semanales a las diferentes divisiones exigiendo respuesta a las quejas pendientes
</t>
  </si>
  <si>
    <t xml:space="preserve">
_______________
Coordinador G.I.T Atención al Ciudadano
</t>
  </si>
  <si>
    <t xml:space="preserve">
_______________
2. Memorandos
</t>
  </si>
  <si>
    <t xml:space="preserve">
_______________
09/06/2020
</t>
  </si>
  <si>
    <t xml:space="preserve">
_____________
31/12/2020
</t>
  </si>
  <si>
    <t xml:space="preserve">
1. Base de datos en Excel
</t>
  </si>
  <si>
    <t xml:space="preserve">
09/06/2020
</t>
  </si>
  <si>
    <t xml:space="preserve">
Coordinador G.I.T Atención al Ciudadano
</t>
  </si>
  <si>
    <t xml:space="preserve">
1. Realizar una base mensual en Excel de las bases de datos de las PQRD
</t>
  </si>
  <si>
    <t xml:space="preserve">
2. Envió de Correos electrónicos a los responsables para evidenciar la trazabilidad del proceso
</t>
  </si>
  <si>
    <t xml:space="preserve">
Coordinador G.I.T Atención al Ciudadano
</t>
  </si>
  <si>
    <t xml:space="preserve">
2. Verificar a diario el estado de las quejas para realizar el seguimiento oportuno de las mismas
</t>
  </si>
  <si>
    <t xml:space="preserve">
09/06/2020
</t>
  </si>
  <si>
    <t xml:space="preserve">
_______________
3. Correos electrónicos a los responsables
</t>
  </si>
  <si>
    <t xml:space="preserve">
_______________
3. Revisar todos los días los tiempos de respuesta de las quejas
</t>
  </si>
  <si>
    <t xml:space="preserve">
_______________
09/06/2020
</t>
  </si>
  <si>
    <t xml:space="preserve">
9/06/2020
</t>
  </si>
  <si>
    <t xml:space="preserve">
4. Correos electrónicos a los responsables
</t>
  </si>
  <si>
    <t xml:space="preserve">
4. Enviar correos electrónicos a los responsables de las respuestas de las quejas con dos días de anticipación a la fecha de vencimiento
</t>
  </si>
  <si>
    <t xml:space="preserve">
1. Evaluar los reportes mensuales de respuesta que envía cada dependencia para identificar en donde esta el retraso de la operación
</t>
  </si>
  <si>
    <t xml:space="preserve">
Coordinador Atención al Ciudadano
</t>
  </si>
  <si>
    <t xml:space="preserve">
1. Planilla de reporte de PQRSD
</t>
  </si>
  <si>
    <t xml:space="preserve">
Coordinador Atención al Ciudadano
</t>
  </si>
  <si>
    <t xml:space="preserve">
2. Solicitar la adquisición de Planeación y Sistemas un software moderno para la atención de los usuarios
</t>
  </si>
  <si>
    <t xml:space="preserve">
2. Software instalado y funcionando
</t>
  </si>
  <si>
    <t xml:space="preserve">
09/06/2020
</t>
  </si>
  <si>
    <t xml:space="preserve">
______________
3. Llamar a los usuarios e investigar el motivo de la insatisfacción
</t>
  </si>
  <si>
    <t xml:space="preserve">
_______________
Coordinador Atención al Ciudadano
</t>
  </si>
  <si>
    <t xml:space="preserve">
_______________
3. Planilla de seguimiento
</t>
  </si>
  <si>
    <t xml:space="preserve">Coordinador Grupo Interno de Trabajo Gestión Bienes Compras y Servicios Administrativos 
</t>
  </si>
  <si>
    <t xml:space="preserve">
MEMORANDO E INFORME
</t>
  </si>
  <si>
    <t xml:space="preserve">
En el anteproyecto de plan de adquisiciones, proyectar los recursos necesarios para el saneamiento de los bienes inmuebles, pago de impuestos prediales y avalúos.
</t>
  </si>
  <si>
    <t xml:space="preserve">
Coordinador Grupo Interno de Trabajo Gestión Bienes Compras y Servicios Administrativos 
</t>
  </si>
  <si>
    <t xml:space="preserve">
ANTERPROYECTO DE PLAN DE ADQUISISIONES.
</t>
  </si>
  <si>
    <t xml:space="preserve">
MEMORANDO
</t>
  </si>
  <si>
    <t xml:space="preserve">
Gestionar la venta de los bienes muebles.
</t>
  </si>
  <si>
    <t xml:space="preserve">
Coordinador Grupo Interno de Trabajo Gestión Bienes Compras y Servicios Administrativos 
</t>
  </si>
  <si>
    <t xml:space="preserve">
MEMORANDO PARA VIABILIDAD DE COMERCIALIZACIÓN AL SR DIRECTOR DE LA ENTIDAD
</t>
  </si>
  <si>
    <t xml:space="preserve">1. El Coordinador GIT Gestión Bienes Compras y Servicios Administrativos realiza informe sobre bienes priorizados  que requieren ser saneados, en los tres primeros meses de cada año, con el propósito que los bienes puedan ser comercializados, arrendados o dados en comodato, evitando gastos judiciales y mayor control administrativo de los mismos, mediante memorando.
</t>
  </si>
  <si>
    <t xml:space="preserve">
Coordinador GIT del proceso Gestión Servicios Administrativos y Oficina Asesora Jurídica
</t>
  </si>
  <si>
    <t xml:space="preserve">
1. Memorando e informe con listado de inmuebles para saneamiento
</t>
  </si>
  <si>
    <t xml:space="preserve">
23/12/2020
</t>
  </si>
  <si>
    <t xml:space="preserve">
2. El Coordinador GIT Gestión Bienes Compras y Servicios Administrativos solicitara al Ordenador del Gasto, dos veces al año, cuales son  los recursos financieros necesarios para poder desarrollar las actividades de: avalúos técnicos, pagos de impuestos, valorizaciones, saneamiento y levantamientos fotográficos; necesarias para la comercialización y evitar sanciones e intereses de mora, mediante memorando.
</t>
  </si>
  <si>
    <t xml:space="preserve">
Coordinador GIT del proceso Gestión Servicios Administrativos
</t>
  </si>
  <si>
    <t xml:space="preserve">
2. Memorando
</t>
  </si>
  <si>
    <t xml:space="preserve">
23/12/2020
</t>
  </si>
  <si>
    <t xml:space="preserve">
3. El Coordinador GIT Gestión Bienes Compras y Servicios Administrativos, realiza un control en una base de datos de los bienes transferidos por extintos Ferrocarriles, actualizando cada vez que se conozca una novedad, el estado jurídico de cada bien inmueble como es: invasores, servicios públicos, áreas, Nos de cédulas catastrales, No. de matriculas inmobiliarias, ubicación entre otros, de acuerdo a con los informes de entes externos, comisiones, inspección física, denuncias,  informe de contratista y estados de los procesos jurídicos, ya que la entidad no cuenta con un sistema adecuado para el control de los mismos.
</t>
  </si>
  <si>
    <t xml:space="preserve">
3. Base de datos
</t>
  </si>
  <si>
    <t xml:space="preserve">
23/12/2020
</t>
  </si>
  <si>
    <t>4. El Coordinador GIT Gestión Bienes Compras y Servicios Administrativos solicita a la Coordinación de Defensa Judicial,  el estado jurídico actual de los avances los procesos judiciales que cursan en las diferentes instancias judiciales, relacionado con bienes inmuebles en proceso de recuperación, con el fin de tener control administrativo de los mismos, dos veces al año, mediante memorando.</t>
  </si>
  <si>
    <t xml:space="preserve">
Coordinador GIT del proceso Gestión Servicios Administrativos y Oficina Asesora Jurídica
</t>
  </si>
  <si>
    <t xml:space="preserve">
4. Memorando</t>
  </si>
  <si>
    <t xml:space="preserve">
23/12/2020
</t>
  </si>
  <si>
    <t xml:space="preserve">Coordinador GIT del proceso Gestión Servicios Administrativos y Ordenador del Gasto.
</t>
  </si>
  <si>
    <t xml:space="preserve">1. Memorando, Contratos de Compraventa, arriendo y/o Comodato.
</t>
  </si>
  <si>
    <t xml:space="preserve">18/06/2010
</t>
  </si>
  <si>
    <t xml:space="preserve">23/12/2020
</t>
  </si>
  <si>
    <t xml:space="preserve">2. Realizar memorando por parte del Coordinador GIT Gestión Bienes Compras y Servicios Administrativos, donde le comunica al Ordenador del Gasto, en los tres primeros meses de cada año, informe sobre bienes priorizados  que requieren ser dados en Comodato, con el fin de entregar los bienes inmuebles a entidades del estado o sin animo de lucro, posibilitando un mayor control sobre ellos y un aprovechamiento oportuno.
</t>
  </si>
  <si>
    <t xml:space="preserve">2. Memorando y Contrato de Comodato
</t>
  </si>
  <si>
    <t xml:space="preserve">
Coordinador GIT del proceso Gestión Servicios Administrativos y Ordenador del Gasto.
</t>
  </si>
  <si>
    <t xml:space="preserve">23/12/2020
</t>
  </si>
  <si>
    <t xml:space="preserve">
3. Realizar memorando adjuntando cronograma por parte del Coordinador GIT Gestión Bienes Compras y Servicios Administrativos, donde  le comunica al Ordenador del Gasto, los tres primeros meses de cada año la necesidad de inspecciones físicas a cada bien inmueble para la validación real del estado físico y jurídico de los mismos.
</t>
  </si>
  <si>
    <t xml:space="preserve">Coordinador GIT del proceso Gestión Servicios Administrativos y Ordenador del Gasto.
</t>
  </si>
  <si>
    <t xml:space="preserve">3. Memorando y Cronograma de Visitas
</t>
  </si>
  <si>
    <t xml:space="preserve">18/06/2010
</t>
  </si>
  <si>
    <t xml:space="preserve">
23/12/2020
</t>
  </si>
  <si>
    <t>_________________________________
4. Realizar control por medio de una base de datos, donde el  Coordinador GIT Gestión Bienes Compras y Servicios Administrativos, relaciona todos los bienes transferidos por extintos Ferrocarriles, actualizando cada vez que se conozca una novedad, el estado jurídico de cada bien inmueble como es: invasores, servicios públicos, áreas, Nos de cédulas catastrales, No. de matriculas inmobiliarias, ubicación entre otros, de acuerdo a con los informes de entes externos, comisiones, inspección física, denuncias,  informe de contratista y estados de los procesos jurídicos, ya que la entidad no cuenta con un sistema adecuado para el control de los mismos.</t>
  </si>
  <si>
    <t xml:space="preserve">__________________
Coordinador GIT del proceso Gestión Servicios Administrativos </t>
  </si>
  <si>
    <t>4. Relación de bienes inmuebles actualizada</t>
  </si>
  <si>
    <t>Por evento</t>
  </si>
  <si>
    <t xml:space="preserve">
23/12/2020
</t>
  </si>
  <si>
    <t xml:space="preserve">
1. Realizar memorando por parte del Coordinador GIT Gestión Bienes Compras y Servicios Administrativos, solicitando al Ordenador del Gasto la comercialización, arrendamiento y/o comodato de  los bienes de la Entidad, en los tres primeros meses de cada año, mediante memorando, con el fin de dar cumplimiento con el Decreto 1591 de 1989 articulo 3 Literal I, por el cual se creó el FPS-FNC con el fin de generar recursos propios para pago de la carga pensional, además de tener mayor control de los mismos, evitando que los invadan, en el caso de los inmuebles o perdida de los bienes.
</t>
  </si>
  <si>
    <t xml:space="preserve">
18/06/2020
</t>
  </si>
  <si>
    <t xml:space="preserve">
18/06/2020
</t>
  </si>
  <si>
    <t xml:space="preserve">
18/06/2020
</t>
  </si>
  <si>
    <t xml:space="preserve">18/06/2020
</t>
  </si>
  <si>
    <t>__________
1/09/2020</t>
  </si>
  <si>
    <t xml:space="preserve">
1/01/2020
</t>
  </si>
  <si>
    <t xml:space="preserve">
Mediante memorando enviar informe al Director General, sobre bienes inmuebles que se requiere ser saneados, para que se tomen decisiones frente a las novedades presentadas por los informes de comisión o de contratistas.
</t>
  </si>
  <si>
    <t xml:space="preserve">
Solicitar recursos necesarios para saneamiento y pago de impuestos prediales
</t>
  </si>
  <si>
    <t xml:space="preserve">
Actualizar semanalmente la base de datos de cuentas personales, de acuerdo a las novedades presentadas en el boletín diario de almacén, traslado de funcionarios, entrega de cargos y terminación de contrato de los funcionarios.
Mediante memorando solicitar al funcionario designado la actualización de las cuentas personales
En el momento que un funcionario o contratista realiza devolución de uno u mas bienes que tenga asignados en la cuenta personal, el encargado de cuentas personales, debe  confrontar físicamente, los bienes relacionados en el formato (APGSADADFO02) "Reintegro de elementos", para su respectivo Paz y Salvo.
</t>
  </si>
  <si>
    <t xml:space="preserve">
1. Solicitar mediante memorando al ordenador del Gasto el profesional idóneo para el manejo de las cuentas personales de tiempo completo con el fin de la actualización del 100% de las cuentas personales y actualización base de datos cuentas personales
</t>
  </si>
  <si>
    <t xml:space="preserve">
Coordinador GIT del proceso Gestión Servicios Administrativos
</t>
  </si>
  <si>
    <t xml:space="preserve">
1. Memorando de solicitud de profesional para el manejo de las cuentas personales. 2. actualizar el 100% de las cuentas personales. 3.  actualización base de datos de cuentas personales
</t>
  </si>
  <si>
    <t xml:space="preserve">
18/06/2020
</t>
  </si>
  <si>
    <t xml:space="preserve">
23/12/2020
</t>
  </si>
  <si>
    <t xml:space="preserve">
2. Dar a conocer al funcionario encargado de las cuentas personales, las actividades a desarrollar, para la actualización de dichas cuentas.
</t>
  </si>
  <si>
    <t xml:space="preserve">
Coordinador GIT del proceso Gestión Servicios Administrativos
</t>
  </si>
  <si>
    <t xml:space="preserve">
2. Memorando de asignación de actividades, relacionando las actividades para depurar, asignar responsables de los bienes y actualizar las cuentas personales.
</t>
  </si>
  <si>
    <t xml:space="preserve">
18/06/2020
</t>
  </si>
  <si>
    <t xml:space="preserve">
3. Realizar revisión de cuentas personales de forma física y actualizar base de datos
</t>
  </si>
  <si>
    <t xml:space="preserve">
Coordinador GIT del proceso Gestión Servicios Administrativos
</t>
  </si>
  <si>
    <t xml:space="preserve">
3. Bases de datos actualizada y Formatos diligenciados ((APGSADADFO02) "Reintegro de elementos" y Formato de  "inventario individual" (APGSAGADF014))
</t>
  </si>
  <si>
    <t xml:space="preserve">_______________
4. En caso de no encontrarse un bien, el funcionario o contratista deberá: 1, Buscar el bien en toda la Entidad. 2. reponer el bien o  colocar la denuncia de la perdida. La persona encargada de las cuentas personales debe informar al Coordinador para que gestione ante la aseguradora la reposición del Bien.
</t>
  </si>
  <si>
    <t xml:space="preserve">_______________
Coordinador GIT del proceso Gestión Servicios Administrativos
</t>
  </si>
  <si>
    <t xml:space="preserve">_______________
4. El bien repuesto o respectiva denuncia
</t>
  </si>
  <si>
    <t xml:space="preserve">_______________
18/06/2020
</t>
  </si>
  <si>
    <t xml:space="preserve">_______________
23/12/2020
</t>
  </si>
  <si>
    <t>Intervención por parte de un ente de control u otro ente regulador
Sanción por incumplimiento a la Ley 610 de 2000, por la cual se establece el trámite de los procesos de responsabilidad fiscal de competencia de las contralorías. -En caso de perdida de bienes que no estén asegurados se incurre en detrimento patrimonial, faltas disciplinarias y fiscales
Sanción por incumplimiento Ley  734 de 2002, Por la cual se expide el Código Disciplinario Único.
Sanción por incumplimiento Ley 42 de 1993 que regula la organización del sistema de control fiscal financiero y los organismos que lo ejercen, en los artículos 101 y 107 consagra la responsabilidad fiscal que se genera para quienes no cumplan con el deber de amparar debidamente los bienes y/o el patrimonio estatal.
Afectación de la propiedad, planta y equipo de la entidad
Hallazgos e investigaciones
_________________________________
Sanciones por no actualizar las pólizas de seguros, falta de compromiso con la entidad.</t>
  </si>
  <si>
    <t xml:space="preserve">
18/06/2020</t>
  </si>
  <si>
    <t xml:space="preserve">
23/12/2020
</t>
  </si>
  <si>
    <t xml:space="preserve">
Traslados del archivo fisico a un lugar que determine la entidad para su respectiva conservacion
</t>
  </si>
  <si>
    <t xml:space="preserve">
Coordinador G.I.T Atención al Ciudadano y Gestión Documental 
</t>
  </si>
  <si>
    <t xml:space="preserve">
Elaboracion del acta de manual de contingencia con la informacion del traslado temporal del archivo
</t>
  </si>
  <si>
    <t xml:space="preserve">
Dar aplicación en el plan de emergencia para la proteccion de documentos vitales de la entidad
</t>
  </si>
  <si>
    <t xml:space="preserve">
Coordinador de atención al ciudadano y gestión documental
</t>
  </si>
  <si>
    <t>No Aplica para el trimestre reportado</t>
  </si>
  <si>
    <t>N/A</t>
  </si>
  <si>
    <r>
      <t xml:space="preserve">Para el III trimestre se envió al correo institucional de todos FPS y se publicaron piezas comunicativa sobre: como realizar un reporte efectivo de los planes institucionales en la intranet e inicio del correo institucional,  el concepto de autogestión y como desarrollarla en la gestión pública y concepto de autorregulación y su aplicación en la entidad.
</t>
    </r>
    <r>
      <rPr>
        <b/>
        <sz val="14"/>
        <rFont val="Arial"/>
        <family val="2"/>
      </rPr>
      <t>Las evidencias se observan en la carpeta de drive PLAN DE MANEJO DE RIESGOS - III TRIMESTRE - https://drive.google.com/drive/folders/1CGEk-BM3lxVvmDwkcQ0qMi4bUSalIFN1</t>
    </r>
  </si>
  <si>
    <r>
      <t xml:space="preserve">Para el IV trimestre se programo capacitación para socializar la actualización de la metodología de indicadores de gestión de la entidad la cual se realizara el 30-10-2020 de 9 a 11 am, a partir de la fecha se realizaran mesas de trabajo  ASESORIAS A LOS PROCESOS SOBRE FORMULACION Y MEDICION DE INDICADORES DE GESTION - CUADRO DE MANDO INTEGRAL el cual será Informe de análisis a la medición de la gestión.
</t>
    </r>
    <r>
      <rPr>
        <b/>
        <sz val="14"/>
        <rFont val="Arial"/>
        <family val="2"/>
      </rPr>
      <t>Las evidencias se observan en la carpeta de drive PLAN DE MANEJO DE RIESGOS - III TRIMESTRE - https://drive.google.com/drive/folders/1CGEk-BM3lxVvmDwkcQ0qMi4bUSalIFN1</t>
    </r>
  </si>
  <si>
    <t>No aplica para el periodo a avaluar</t>
  </si>
  <si>
    <t>El proceso Direccionamiento estratégico, tiene publicado en el normograma institucional el Decreto 612 de 2018,evidencia que se puede cotejar en el link:  http://132.255.23.82/sipnvo/normograma.asp?tag=Pruebavista y/o  pantallazo en la ruta  https://drive.google.com/drive/folders/15dqBFTKoUaSRWxC1VCg-8DKAmZMOav0E</t>
  </si>
  <si>
    <t>Se han proyectado los Oficios de primera, segunda y tercera citación para pago. Evidencia: Base de datos con radicado de oficios, fechas y responsables https://drive.google.com/folderview?id=1LVSdp_qfI8g13XlCJMVgt7kGt_bHg2Go</t>
  </si>
  <si>
    <t>Existe un formato donde se lleva el registro de las llamadas  y correos enviadas a las Entidades para que realicen el pago. Evidencia: Base de datos con nombre de entidades, registros y fechas https://drive.google.com/folderview?id=16-UcHQx5Snd8wIqQ9nxe08Xo49clSMQ6</t>
  </si>
  <si>
    <t>Dentro del trimestre quedaron pendientes 24 PQR por contestar por la complejidad de las mismas, las cuales correspondían al mes de septiembre. evidencia https://drive.google.com/folderview?id=1j5-d4udyfsmueqedkxxgeg8kdwfdxexp</t>
  </si>
  <si>
    <t>De las PQR recibidas en el trimestre 200 se resolvieron de fondo con los insumos solicitados a las áreas, y el resto fue resuelto de manera parcial por prorrogas solicitadas al peticionario a la espera de la información requerida a las áreas. https://drive.google.com/folderview?id=1cBFqxpukX8RPhFxBPiVRIfn_-sVOMyv8</t>
  </si>
  <si>
    <t>Dentro del trimestre quedaron pendientes 24 PQR por contestar por la complejidad de las mismas, las cuales correspondían al mes de septiembre. evidencia https://drive.google.com/folderview?id=1H2MYI5V3iA_wEdDWILYR6j29zWEt0bC7</t>
  </si>
  <si>
    <t>Dentro del trimestre se proyectaron 52 autos decretando medidas cautelares, los cuales obedecen a liquidaciones actualizadas de la deuda. evidencia https://drive.google.com/folderview?id=1p4EzLRL-8B21guAvwALQZ-jzfijmU6rV</t>
  </si>
  <si>
    <t>En sesión virtual 11 del Comité de Gestión y Desempeño del 29/09/20 se aprobó la actualización del procedimiento APAJUOAJPT11. Se anexa la citación al comité, teniendo en cuenta que a la fecha OAPS no ha proyectado el acta o su resolución, en carpeta drive denominada EVIDENCIA FILA 72 en link https://drive.google.com/folderview?id=10GCpPQKHOqYgMg0n9ul-LZBVVKeIVrLf</t>
  </si>
  <si>
    <t>MATRIZ PROCEDIMIENTOS ADMINISTARTIVOS DE COBRO COACTIVO. EVIDENCIA https://drive.google.com/folderview?id=1SSrhCPRrhRyPx7JV11RHrA7P_MeLMTdm</t>
  </si>
  <si>
    <t>DENTRO DE TRIMESTRE SE PROFIRIERON 240 AUTOS CONFORME A LAS ETAPAS Y ACTUACIONES DE LOS PROCEDIMIENTOS ADMINISTRATIVOS DE COBRO COACTIVO. EVIDENCIA https://drive.google.com/folderview?id=1iOvJ8ZnRcBGv1cGghCWx9R1dW8hwcwR3</t>
  </si>
  <si>
    <t>En la actualidad se contempla la posibilidad de celebrar convenios con Colpensiones y Confecámaras. Respecto del primero, no se pudo llevar a cabo la mesa de trabajo por la cuarentena decretada con ocasión al Covid-19. En cuanto a la posible celebración de convenio con Confecámaras, el borrador de este fue enviado el 29 de julio de 2020 sin que se obtuviera respuesta, razón por la cual se instó el 25 de septiembre de este año con el fin de obtener un pronunciamiento respecto del mismo y proceder a efectuar la mesa de trabajo y celebrar el convenio. https://drive.google.com/folderview?id=11YvCpdFIcjpq8NhgE7-zsrJrcWweMbAu</t>
  </si>
  <si>
    <t>Teniendo en cuanta que no ha sido posible celebrar los convenios con las entidades ya mencionadas y que esta actualización y depuración de información depende de la ejecución de los mismos, no ha sido posible llevar a cabo esta labor.</t>
  </si>
  <si>
    <t>El 31 de agosto se radicó en OPS,  la solicitud de revisión técnica de los procedimientos SA por Subasta Inversa CÓD APAJUOAJPT18,  SA Compra por Catálogo CÓD APAJUOAJPT20,  y SA Enajenación de Bienes CÓD APAJUOAJPT23. Evidencia carpeta drive denominada subcarpeta EVIDENCIA FILA 78 en link https://drive.google.com/folderview?id=1ZgU2MD7ctOEMbxg5dJ784q8264Ozv5tu</t>
  </si>
  <si>
    <t>Se realizo cronorgrama que establecia capacitaciones mensuales al grupo de Gestion Prestaciones Economicas. Las Capacitaciones no solo involucro a los abogados y judicantes que resuelven tramites de Prestaciones economicas, sino tambien al area de nomina. Las reuniones fueron realizadas a traves de google meet los dias 24 de julio, 21 de agosto y 1 de octubre, esta ultima se realizo en este fecha ya que gran parte del area se encontraba apoyando la selección abreviada en salud.  Las evidencias reposan en el drive https://drive.google.com/drive/u/0/folders/1TwRdMpy6E5njEhyYeBpgw0c7j8ss1lKJ.</t>
  </si>
  <si>
    <t>Semanalmente el funcionario que atiende las necesidades del Proceso de Prestaciones Economicas desde el punto de atencion al ciudadano, remite un informe semanal desde el 31 de julio, sobre las respuestas que se dan a traves del chat de la Entidad, dado que actualimente por la emergencia sanitaria del COVID 19 son resueltas de forma virtual. Se puede evidenciar en el drive https://drive.google.com/drive/u/0/folders/1QBdY3nLDHmA1rawiGxUXsaEztWEzP24Z.</t>
  </si>
  <si>
    <t>Se realizo cronorgrama que establecia capacitaciones mensuales al grupo de Gestion Prestaciones Economicas. Las Capacitaciones no solo involucro a los abogados y judicantes que resuelven tramites de Prestaciones economicas, sino tambien al area de nomina. Las reuniones fueron realizadas a traves de google meet los dias 24 de julio, 21 de agosto y 1 de octubre, esta ultima se realizo en este fecha ya que gran parte del area se encontraba apoyando la selección abreviada en salud.  Las evidencias reposan en el drive https://drive.google.com/drive/u/0/folders/1akdrF3fBW8ejOGnBYjYrdGwv3K-CIely.</t>
  </si>
  <si>
    <t xml:space="preserve">2. Producto de los memorandos enviados se suscribió contrato de comodato 345 de  2020 con el municipio Cisneros Antioquia lotes A1 y A2 Estación el Limón por cinco años.
</t>
  </si>
  <si>
    <t>Teniendo en cuenta la actual situación que atraviesa el país debido a la Pandemia Covi 19 no se realizó cronograma por lo tanto no aplica para el trimestre evaluado</t>
  </si>
  <si>
    <t>Mediante memorando GAD 20202300059143 de 6 de agosto de 2020 se remitio a la oficina de contabilidad la actualización de la base de datos de los bienes transferidos por los extintos Ferrocarriles.</t>
  </si>
  <si>
    <t>Mediante memorados Nos GAD 20202300058113 de julio 31 de 2020 y GAD 20202300067503 de septiembre 14 de 2020 en los cuales se relaciona los bienes que requieren ser saneados con el propósito de comercializarlos, arredrar y/o dar comodato</t>
  </si>
  <si>
    <t>Mediante memorados Nos GAD 20202300058113 de julio 31 de 2020 y GAD 20202300067503 de septiembre 14 de 2020, se solicitaron recursos necesarios para avalúos técnicos, pago de impuesto predial, valorización con el fin de sanear bienes para comercializarlos, arredrar y/o dar comodato</t>
  </si>
  <si>
    <t>Con memorando GAD 20202300072813 de fecha agosto 20 de 2020 y GAD 20202300065523 de septiembre 2 de 2020 se solicitó a la Coordinación de Defensa Judicial,  el estado jurídico actual de los avances los procesos judiciales que cursan en las diferentes instancias judiciales, relacionado con bienes inmuebles en proceso de recuperación, con el fin de tener control administrativo de los mismos, dos veces al año, mediante memorando no hemos tenido respuesta alguna.</t>
  </si>
  <si>
    <t>Se suscribió los contratos de prestación de servicios Números 248 y 311 de 2020 con el profesional Ariel Ricardo Armel Gómez para apoyar levantamiento de base de cuentas personales y las cuentas personales ver el objeto de los contratos</t>
  </si>
  <si>
    <t>Se suscribió los contratos de prestación de servicios Números 248 y 311 de 2020 con el profesional Ariel Ricardo Armel Gómez para apoyar levantamiento de base de cuentas personales y las cuentas personales ver el objeto de los contratos Numeral 2</t>
  </si>
  <si>
    <t>El proceso Gestión servicios Administrados tiene actualizada la base de datos de cuentas personales solo le falta diligenciar los formatos ((APGSADADFO02) "Reintegro de elementos" y Formato de  "inventario individual" (APGSAGADF014)) ver base de datos en https://drive.google.com/drive/folders/1GvYcFavyBDsCBXpJrY4DYHMOdwFGTHA_</t>
  </si>
  <si>
    <t>Durante el tercer trimestre no se presentó perdida de elementos- N/A</t>
  </si>
  <si>
    <t xml:space="preserve">Con el contrato No. 442 de 2019, celebrado con Aseguradora Solidaria de Colombia  Entidad Cooperativa y El  Fondo de  Pasivo Social de Ferrocarriles Nacionales de Colombia; se dejo un remante  ver . Clasusula cuarta Obligaciones Especificas del Contratista númeral 3. Realizar modificaciones e incluisones </t>
  </si>
  <si>
    <t>Durante el periodo Julio-Septiembre/2020, el GIT Gestión de Talento Humano, ha proyectado la actualización del procedimiento VINCULACION DE PERSONAL DE PLANTA -  APGTHGTHPT07, de acuerdo a las necesidades identificadas.
Evidencias: Proyección actualización procedimiento vinculación de personal y documentos anexos.</t>
  </si>
  <si>
    <t xml:space="preserve">Durante el periodo Julio-Septiembre/2020, el GIT Gestión de Talento Humano, ha proyectado la actualización del procedimiento VINCULACION DE PERSONAL DE PLANTA -  APGTHGTHPT07, de acuerdo a las necesidades identificadas.
Evidencias: Proyección actualización procedimiento vinculación de personal y documentos anexos.
</t>
  </si>
  <si>
    <t xml:space="preserve">Durante el periodo Julio-Septiembre/2020, el GIT Gestión de Talento Humano, ha realizado supervisión previa a las actividades aprobadas en los planes de gestión humana antes de ser ejecutadas, con el fin de cumplir los objetivos propuestos.
Evidencias: Actas de Comisión de personal Julio-Septiembre/2020.
</t>
  </si>
  <si>
    <t xml:space="preserve">Durante el periodo Julio-Septiembre/2020, el GIT Gestión de Talento Humano, ha revisado los formatos de evaluación establecidos para conocer el nivel de satisfacción de las actividades ejecutadas, con el fin de que la información obtenida sirva de insumo para la toma de decisiones.
Evidencias: Reporte resultados encuestas actividades bienestar
</t>
  </si>
  <si>
    <t>no se ha realizado memorando, por cuanto se estan evaluando las aptitudes para la designacion del responsable.</t>
  </si>
  <si>
    <t>esta actividad comenzará a ejecutarse una vez se asigne al responsable de la actualizar la normatividad.</t>
  </si>
  <si>
    <t>Esta actividad se comenzará a reportar desde el momento que se realice la socialización de la modificación del procedimiento ADMINISTRACION PAC (CONTROL DE PAGOS) APGRFSFIPT10 y adopcion del FORMATO DE SOLICITUD Y CONTROL DE PAC APGRFSFIFO05, el cual fue aprobado por el comité de desempeño el reunión del 29 de Septiembre de año en curso. evidencia drive: https://drive.google.com/drive/u/0/folders/1YxpIWMvPLKqUiFGBUzRG_VtMBKVJwnB7</t>
  </si>
  <si>
    <t>El Fondo Pasivo Social de los Ferrocarriles Nacionales de Colombia, por medio del Contrato Número 440 de 2019 contrató a la empresa AYMSOFT para realizar el diseño e implementación del Chat Institucional de la Entidad, a la fecha este ya se encuentra implementado y funcionando, se puede evidenciar en la página de la Entidad.</t>
  </si>
  <si>
    <t>La entidad contrató una a la funcionaria Alejandra Tuiran la cual ya se encuentra ejerciendo labores en el departamento de Atencion al Ciudadano.</t>
  </si>
  <si>
    <t xml:space="preserve">La guia de Recuperacion Documental se encuentra en Revision Tecnica con la profesional Catalina Acosta. Evidencia consignada en https://drive.google.com/drive/folders/1XnEvCwGD0BXaNDENb-9W1mIR0gvMqKkj.  </t>
  </si>
  <si>
    <t>Esta actividad corresponde al Grupo Interno de Trabajo Talento Humano. Atencion al Ciudadano elaborará memorando dirigido a Planeación y Sistemas solicitando que sea asignada a la dependencia correspondiente.</t>
  </si>
  <si>
    <t>Para realizar la organizacion del archivo de la entidad, es necesario adecuar el sitio de almacenamiento ya que no cumple con los lineamientos establecidos por el Archivo General de la Nacion. El proceso de gestion documental presento el 30 de septiembre de 2020 a travez de la plataforma Hangaus un Rendel al secretario General en el cual se muestra un prototipo para la adecuacion del espacio fisico. Evidencia consignada en el drive   https://drive.google.com/drive/u/0/folders/1JdMQepFuILBXv7SfMaTE2z-___gfVRNY</t>
  </si>
  <si>
    <t>Para realizar el Cronograma de trabajo con los contratistas,  es necesario actualizar las carpetas  que se encuentran en las cajas  X200 con las nuevas TRD, las cuales se encuentran en segunda revision por parte del  Archivo General de la Nacion.  El 28 de abril de 2020 se recibio informe del AGN para realizar ajustes, se espera que para el segundo semestre de 2020 sean Aprobadas para realizar el cronograma de actualizacion. El 29 de septiembre se envio correo electronico al AGN para dar impulso procesal a las TRD https://drive.google.com/drive/folders/1XnEvCwGD0BXaNDENb-9W1mIR0gvMqKkj.</t>
  </si>
  <si>
    <t xml:space="preserve">El proceso  Gestion Documental, cuenta con un instructivo llamado  PARA LA ORGANIZACIÓN Y TRANSFERENCIAS DE DOCUMENTOS DE ARCHIVO DE GESTION codigo APGDOSGEIT01 y tambien cuenta con el procedimiento TRANSFERENCIA DE DOCUMENTOS AL  ARCHIVO CENTRAL codigo APGDOSGEPT05 el cual indica como se debe organizar los archivos para realizar las transferencias. Evidencia consignada en el listado maestro de documentos. </t>
  </si>
  <si>
    <t>Dentro del trimestre  se hicieron 17 llamadas dirigidas a las Entidades deudoras para que realicen el pago, de igual manera se actualizó la base de datos de las actuaciones realizadas en etapa de gestión de Cobro Persuasivo. Evidencia: Base de datos con nombre de entidades, actuaciones, registros de llamadas y fechas. https://drive.google.com/folderview?id=16-UcHQx5Snd8wIqQ9nxe08Xo49clSMQ6</t>
  </si>
  <si>
    <t>No aplica para el periodo a reportar.</t>
  </si>
  <si>
    <t>NA</t>
  </si>
  <si>
    <t>Al tercer trimestre de 2020, no se han realizado capacitaciones de acuerdo a la acción definida.</t>
  </si>
  <si>
    <t>No aplica para el periodo a reportar está programado su inicio para 01-01-2021</t>
  </si>
  <si>
    <t xml:space="preserve">Durante el III trimestre del año 2020, se procedió por parte de la Coordinación GIT de Servicios de Salud a revisar los requerimientos de información del Ministerio de Salud y  la Superintendencia Nacional de Salud con el fin de establecer los informes y la periocidad de envio por parte de los contratistas. 
Igualmente es de aclarar que por la emergencia sanitaria - COVID 19, los Entes de Control aplazaron el reporte de algunos informes durante el I Semestre del 2020; pririzando el envio de información relacionada con el COVID, la cual se ha enviado oportunamente por parte de los contratistas.
Evidencias encontradas en: https://drive.google.com/drive/u/1/folders/1zefxmm_Vza1fOkrNbFzY9WU0Gh91M6dY
</t>
  </si>
  <si>
    <t xml:space="preserve">
Durante el III Trimestre del año 2020, se realizaron reuniones de retroalimentación con contratistas para revisar la calidad y oportunidad de la información reportada. 
Se puede evidenciar: https://drive.google.com/drive/u/1/folders/1zefxmm_Vza1fOkrNbFzY9WU0Gh91M6dY
Durante el III Trimestre del año 2020, se realizaron reuniones de retroalimentación con contratistas para revisar la calidad y oportunidad de la información reportada. 
Se puede evidenciar: https://drive.google.com/drive/u/1/folders/1zefxmm_Vza1fOkrNbFzY9WU0Gh91M6dY
</t>
  </si>
  <si>
    <t xml:space="preserve">Existe relación entre la actividad requerida, el avance presentado y la evidencia disponible en la carpeta drive.
No se evidencia  en la carpeta drive. el Acta No 001 de 2020 con sus respctivos compromisos adquiridos en la reunion. </t>
  </si>
  <si>
    <t>Existe relación entre la actividad requerida, el avance presentado y la evidencia disponible en la carpeta drive</t>
  </si>
  <si>
    <r>
      <t xml:space="preserve">Se elaboraron cronogramas para realizar las capacitaciones mensuales con las áreas para la solución de controversias de los trámites represados. La primera reunión se llevó a cabo el día 6 de agosto de 2020 a las 11 am a través de google meet.google.com/kkz-ydbw-emz, tras haber sido aplazada en dos ocasiones. Se realizó presentación de los trámites represados en defensa judicial, tesorería, contabilidad, secretaria general y el archivo central. Las bases de datos consolidadas fueron remitidas a través de correos electrónicos con el fin de que desde las áreas se realizara el seguimiento y estudio para dar respuesta a las mismas. No se realizaron más reuniones dadas las ocupaciones de las áreas y los procesos de licitación en salud. De la Reunión se levantó </t>
    </r>
    <r>
      <rPr>
        <sz val="14"/>
        <color rgb="FFFF0000"/>
        <rFont val="Arial"/>
        <family val="2"/>
      </rPr>
      <t>Acta No. 001 de 2020</t>
    </r>
    <r>
      <rPr>
        <sz val="14"/>
        <rFont val="Arial"/>
        <family val="2"/>
      </rPr>
      <t>. Las evidencias se pueden verificar en https://drive.google.com/drive/u/0/folders/1PmA0SCBoXEf6EzTjyEDRwWZNeDSwkknU</t>
    </r>
  </si>
  <si>
    <r>
      <t xml:space="preserve">Se establecio cronograma de capacitaciones al Funcionario de Atencion al Ciudadano. Se realizaron dos reuniones mediante  </t>
    </r>
    <r>
      <rPr>
        <sz val="14"/>
        <color rgb="FFFF0000"/>
        <rFont val="Arial"/>
        <family val="2"/>
      </rPr>
      <t>google</t>
    </r>
    <r>
      <rPr>
        <sz val="14"/>
        <rFont val="Arial"/>
        <family val="2"/>
      </rPr>
      <t xml:space="preserve"> los dias 22 de julio de 2020 y 20 de agosto del año en curso. La reunion establecida para el dia 15 de septiembre no se pudo realizar dado a la selección abreviada en saludad SASS 01 de 2020. Las evidencias reposan en el drive  https://drive.google.com/drive/u/0/folders/1DDFsrf_gI3RgCaeSfgXR8NBjmvYN8R0Q</t>
    </r>
  </si>
  <si>
    <r>
      <t xml:space="preserve">
_______________
3. Informe de gestión </t>
    </r>
    <r>
      <rPr>
        <sz val="14"/>
        <color rgb="FFFF0000"/>
        <rFont val="Arial"/>
        <family val="2"/>
      </rPr>
      <t xml:space="preserve">mensual </t>
    </r>
    <r>
      <rPr>
        <sz val="14"/>
        <rFont val="Arial"/>
        <family val="2"/>
      </rPr>
      <t xml:space="preserve">sobre el desempeño del funciorio y/o contratista asignado en el punto de atención al ciudadano
</t>
    </r>
  </si>
  <si>
    <r>
      <rPr>
        <sz val="14"/>
        <color theme="1"/>
        <rFont val="Arial"/>
        <family val="2"/>
      </rPr>
      <t>Se realizo cronorgrama que establecia capacitaciones mensuales al grupo de Gestion Prestaciones Economicas. Las Capacitaciones no solo involucro a los abogados y judicantes que resuelven tramites de Prestaciones economicas, sino tambien al area de nomina. Las reuniones fueron realizadas a traves de google meet los dias 24 de julio, 21 de agosto y 1 de octubre, esta ultima se realizo en este fecha ya que gran parte del area se encontraba apoyando la selección abreviada en salud.  Las evidencias reposan en el drive https://drive.google.com/drive/u/0/folders/1IkTHBqxTqLHBA9EDI-xEUy6lvYyHF38O</t>
    </r>
    <r>
      <rPr>
        <sz val="14"/>
        <color rgb="FFFF0000"/>
        <rFont val="Arial"/>
        <family val="2"/>
      </rPr>
      <t>.</t>
    </r>
  </si>
  <si>
    <r>
      <t>Se elaboraron cronogramas para realizar las capacitaciones mensuales con las áreas para la solución de controversias de los trámites represados. La primera reunión se llevó a cabo el día 6 de agosto de 2020 a las 11 am a través de google meet.google.com/kkz-ydbw-emz, tras haber sido aplazada en dos ocasiones. Se realizó presentación de los trámites represados en defensa judicial, tesorería, contabilidad, secretaria general y el archivo central. Las bases de datos consolidadas fueron remitidas a través de correos electrónicos con el fin de que desde las áreas se realizara el seguimiento y estudio para dar respuesta a las mismas. No se realizaron más reuniones dadas las ocupaciones de las áreas y los procesos de licitación en salud. De la Reunión se levantó</t>
    </r>
    <r>
      <rPr>
        <sz val="14"/>
        <color rgb="FFFF0000"/>
        <rFont val="Arial"/>
        <family val="2"/>
      </rPr>
      <t xml:space="preserve"> Acta No. 001 de 2020</t>
    </r>
    <r>
      <rPr>
        <sz val="14"/>
        <rFont val="Arial"/>
        <family val="2"/>
      </rPr>
      <t>. Las evidencias se pueden verificar en https://drive.google.com/drive/u/0/folders/13HS60A2LO6lSZZEJKTh43jE1DyRBtU9i</t>
    </r>
  </si>
  <si>
    <t>Existe relación entre la actividad requerida, el avance presentado y la evidencia disponible en la pagina de la entidad.</t>
  </si>
  <si>
    <t>Con memorando GAD 20202300048353 de 2020, se solicita al director general de la entidad comercializar los bienes muebles, con la selección abreviada No. 001 de 2020 de enajenación de bienes del estado se comercializo mediante contrato 282 de 2020 de cinco (5) bienes muebles, se suscribió contrato de arrendamiento No. 336 de 2020, lote 6 Espinal Tolima, mediante contrato de comodato  345 de  2020 con el municipio Cisneros Antioquia lotes A1 y A2 Estación el Limón por cinco años</t>
  </si>
  <si>
    <t xml:space="preserve">N/A Verificacion. </t>
  </si>
  <si>
    <r>
      <t xml:space="preserve">Durante el periodo Julio-Septiembre/2020, el GIT Gestión de Talento Humano ha avanzado en la identificación de los expedientes de nómina e historias laborales de las vigencias 1992-1999. Se ha solicitado al archivo central del FPS la información contenida en las mismas, en formato digital. Esta actividad continua en proceso.
Evidencias: </t>
    </r>
    <r>
      <rPr>
        <sz val="14"/>
        <color rgb="FFFF0000"/>
        <rFont val="Arial"/>
        <family val="2"/>
      </rPr>
      <t>Listado expedientes de nómina e historias laborales de las vigencias 1992-1999</t>
    </r>
    <r>
      <rPr>
        <sz val="14"/>
        <rFont val="Arial"/>
        <family val="2"/>
      </rPr>
      <t xml:space="preserve">
</t>
    </r>
  </si>
  <si>
    <r>
      <t xml:space="preserve">Durante el periodo Julio-Septiembre/2020, el GIT Gestión de Talento Humano </t>
    </r>
    <r>
      <rPr>
        <sz val="14"/>
        <color rgb="FFFF0000"/>
        <rFont val="Arial"/>
        <family val="2"/>
      </rPr>
      <t xml:space="preserve">estableció el plan de trabajo </t>
    </r>
    <r>
      <rPr>
        <sz val="14"/>
        <rFont val="Arial"/>
        <family val="2"/>
      </rPr>
      <t xml:space="preserve">para proceder con la digitalización de las historias laborales de los funcionarios y ex funcionarios, que a la fecha se encuentran en custodia de este proceso.
Evidencias: </t>
    </r>
    <r>
      <rPr>
        <sz val="14"/>
        <color rgb="FFFF0000"/>
        <rFont val="Arial"/>
        <family val="2"/>
      </rPr>
      <t xml:space="preserve">Acta – Plan de Trabajo digitalización historias laborales.
</t>
    </r>
  </si>
  <si>
    <r>
      <t xml:space="preserve">
Durante el periodo Julio-Septiembre/2020, el GIT Gestión de Talento Humano</t>
    </r>
    <r>
      <rPr>
        <sz val="14"/>
        <color rgb="FFFF0000"/>
        <rFont val="Arial"/>
        <family val="2"/>
      </rPr>
      <t xml:space="preserve"> ha dado cumplimiento a las inspecciones de los archivos en custodia de GTH</t>
    </r>
    <r>
      <rPr>
        <sz val="14"/>
        <rFont val="Arial"/>
        <family val="2"/>
      </rPr>
      <t xml:space="preserve">, con el fin de detectar, las causas internas y externas (Ambientales, biológicas, químicas, mecánicas) que conducen a la perdida y/o deterioro de la información.
Evidencias: Acta- plan de trabajo de inspección de los archivos en custodia de GTH
</t>
    </r>
  </si>
  <si>
    <r>
      <t xml:space="preserve">Durante el periodo Julio-Septiembre/2020, el GIT Gestión de Talento Humano, aplicó la evaluación de percepción de 2 actividades ejecutadas (Actividad de integración institucional – Aniversario, Actividad de integración Familiar), aplicadas en los tiempos establecidos según procedimientos de cada plan de gestión humana.
</t>
    </r>
    <r>
      <rPr>
        <sz val="14"/>
        <color rgb="FFFF0000"/>
        <rFont val="Arial"/>
        <family val="2"/>
      </rPr>
      <t xml:space="preserve">Evidencias: Reporte resultados encuestas actividades bienestar </t>
    </r>
    <r>
      <rPr>
        <sz val="14"/>
        <rFont val="Arial"/>
        <family val="2"/>
      </rPr>
      <t xml:space="preserve">
</t>
    </r>
  </si>
  <si>
    <r>
      <t xml:space="preserve">Durante el periodo Julio-Septiembre/2020, el GIT Gestión de Talento Humano, presentó el </t>
    </r>
    <r>
      <rPr>
        <sz val="14"/>
        <color rgb="FFFF0000"/>
        <rFont val="Arial"/>
        <family val="2"/>
      </rPr>
      <t>informe de resultados de la ejecución de los planes</t>
    </r>
    <r>
      <rPr>
        <sz val="14"/>
        <rFont val="Arial"/>
        <family val="2"/>
      </rPr>
      <t xml:space="preserve"> ante la Comisión de personal en los tiempos establecidos según procedimientos establecido para tal fin donde se plasman las estrategias para el fortalecimiento de los planes de gestión humana.
</t>
    </r>
    <r>
      <rPr>
        <sz val="14"/>
        <color rgb="FFFF0000"/>
        <rFont val="Arial"/>
        <family val="2"/>
      </rPr>
      <t>Evidencias: Actas de Comisión de personal Julio-Septiembre/2020.</t>
    </r>
    <r>
      <rPr>
        <sz val="14"/>
        <rFont val="Arial"/>
        <family val="2"/>
      </rPr>
      <t xml:space="preserve">
</t>
    </r>
  </si>
  <si>
    <r>
      <t xml:space="preserve">Con el fin de poder realizar las mesas de trabajo con los interventores de la entidad sobre la concientización del control y manejo del PAC, se hizo necesaria la </t>
    </r>
    <r>
      <rPr>
        <sz val="14"/>
        <color rgb="FFFF0000"/>
        <rFont val="Arial"/>
        <family val="2"/>
      </rPr>
      <t>actualización tanto del procedimiento ADMINISTRACION PAC (CONTROL DE PAGOS) APGRFSFIPT10 y creación del  FORMATO DE SOLICITUD Y CONTROL DE PAC APGRFSFIFO05;</t>
    </r>
    <r>
      <rPr>
        <sz val="14"/>
        <rFont val="Arial"/>
        <family val="2"/>
      </rPr>
      <t xml:space="preserve"> los cuales fueron sometidos a todo el proceso que contiene su aprobación por parte del comité de desempeño, el cual se reunió el día 29 de Septiembre de 2020; logrando que fuera aprobado por el mismo. Con relación a las mesas de socialización quedamos a la espera que el proceso de OPS proceda a su </t>
    </r>
    <r>
      <rPr>
        <sz val="14"/>
        <color rgb="FFFF0000"/>
        <rFont val="Arial"/>
        <family val="2"/>
      </rPr>
      <t>publicación</t>
    </r>
    <r>
      <rPr>
        <sz val="14"/>
        <rFont val="Arial"/>
        <family val="2"/>
      </rPr>
      <t xml:space="preserve"> y nos comunique para realizarlas con los interventores</t>
    </r>
  </si>
  <si>
    <t xml:space="preserve">Existe relación entre la actividad requerida, el avance presentado y la evidencia disponible en la carpeta drive, la accion frente a la solidez de los controles no es una accion correctiva. </t>
  </si>
  <si>
    <t xml:space="preserve">Existe relación entre la actividad requerida, el avance presentado y la evidencia disponible en la pagina de la entidad.
</t>
  </si>
  <si>
    <t>No se puede realizar la verificación por parte de Control Interno ya que la evidencia de actualizacion del  procedimiento ADMINISTRACION PAC (CONTROL DE PAGOS) APGRFSFIPT10 y creación del  FORMATO DE SOLICITUD Y CONTROL DE PAC APGRFSFIFO05 aun no ha sido publicada en la pagina de la entidad.
No hay avance para el trimestre a fecha 16-10-2020</t>
  </si>
  <si>
    <t>Existe relación entre la actividad requerida, el avance presentado y la evidencia disponible en la carpeta drive.</t>
  </si>
  <si>
    <t xml:space="preserve">N/A verificacion </t>
  </si>
  <si>
    <r>
      <t xml:space="preserve">La </t>
    </r>
    <r>
      <rPr>
        <sz val="14"/>
        <color rgb="FFFF0000"/>
        <rFont val="Arial"/>
        <family val="2"/>
      </rPr>
      <t>actualizacion del procedimiento hojas de vida y evaluación proveedores</t>
    </r>
    <r>
      <rPr>
        <sz val="14"/>
        <rFont val="Arial"/>
        <family val="2"/>
      </rPr>
      <t>. cód. apajuoajpt27 fue enviado el dia 1 de Septiembre a las 8:38 AM por parte del responsable del proceso que es el contratista Félix Andrés Solano Gómez a la contratista Vilma Ruiz con los arreglos que el area de planeacion y sistemas me informo que corrigiera, fueron corregidos y enviados el dia y la fecha anteriormente mencionados. https://drive.google.com/folderview?id=1lnpZNBd4_l84jY8OY5MixvrE-pNk779q</t>
    </r>
  </si>
  <si>
    <r>
      <rPr>
        <sz val="14"/>
        <color rgb="FFFF0000"/>
        <rFont val="Arial"/>
        <family val="2"/>
      </rPr>
      <t>La base de datos de contratación</t>
    </r>
    <r>
      <rPr>
        <sz val="14"/>
        <rFont val="Arial"/>
        <family val="2"/>
      </rPr>
      <t xml:space="preserve"> y la plataforma SECOP II llevan una alineación perfecta igual números de contratos registrados este año en las dos plataformas, el último contrato registrado fue el 355, la evidencia se encuentra alojada en la pagina  https://community.secop.gov.co/Public/Tendering/ContractNoticeManagement/Index?currentLanguage=es- y en la base de datos que se encuentra a cargo del contratista Félix Andrés Solano Gómez. https://drive.google.com/folderview?id=1lnpZNBd4_l84jY8OY5MixvrE-pNk779q</t>
    </r>
  </si>
  <si>
    <t>Esta actividad corresponde al grupo interno de trabajo TICS. Atención al ciudadano elaborará memorando dirigido a  Planeación y Sistemas para que sea asignada a la dependencia correspondiente.</t>
  </si>
  <si>
    <r>
      <t>El proceso de atención al ciudadano realiza seguimiento a cada una de las PQRSD que llegan a la Entidad, por medio del</t>
    </r>
    <r>
      <rPr>
        <sz val="14"/>
        <color rgb="FFFF0000"/>
        <rFont val="Arial"/>
        <family val="2"/>
      </rPr>
      <t xml:space="preserve"> formato MIAACGCDFO43 de seguimiento</t>
    </r>
    <r>
      <rPr>
        <sz val="14"/>
        <rFont val="Arial"/>
        <family val="2"/>
      </rPr>
      <t xml:space="preserve">, enviando correos  electrónicos por medio de quejasyreclamos@fps.gov.co  dos veces a la semana a las divisiones que tengas PQRSD pendientes por responder.Evidencia consignada en el correo de las contratistas del proceso de atención al ciudadano.:https://drive.google.com/drive/folders/1XnEvCwGD0BXaNDENb-9W1mIR0gvMqKkj.  </t>
    </r>
  </si>
  <si>
    <r>
      <t xml:space="preserve">Para el III trimestre se Expidieron 292 CDPS  de las Unidades Ejecutoras Salud (144) y Pensiones (144)  y Subunidad ISS (4)  debidamente firmado por la coordinara de presupuesto y entregados los originales virtualmente a los procesos que lo solicitan 
</t>
    </r>
    <r>
      <rPr>
        <sz val="14"/>
        <color rgb="FFFF0000"/>
        <rFont val="Arial"/>
        <family val="2"/>
      </rPr>
      <t xml:space="preserve">Las evidencias se encuentran en carpeta virtual en custodia de la funcionaria Andrea Montiel, por cuanto el archivo es  digital y por control de los originales </t>
    </r>
  </si>
  <si>
    <r>
      <t>Para realizar la planeación del traslado de los Archivos de la entidad, es necesario tener las Tablas de Retencion Documental, estas  fueron aprobadas por el Comité de Desempeño el 31 de diciembre de 2019 mediante</t>
    </r>
    <r>
      <rPr>
        <sz val="14"/>
        <color rgb="FFFF0000"/>
        <rFont val="Arial"/>
        <family val="2"/>
      </rPr>
      <t xml:space="preserve"> Acta No.  024 DE 2019 </t>
    </r>
    <r>
      <rPr>
        <sz val="14"/>
        <rFont val="Arial"/>
        <family val="2"/>
      </rPr>
      <t>. El dia 8 de febrero de 2020 fueron enviadas al Archivo General de la Nacion las TRD para aprobación. El 28 de abril de 2020 se recibió informe del AGN para realizar ajustes. El 29 de septiembre de 2020 se envió coreo electrónico al AGN para dar impulso al proceso. A la fecha nos encontramos a la espera de dicha aprobación. Evidencia consignada en el drive https://drive.google.com/drive/folders/1XnEvCwGD0BXaNDENb-9W1mIR0gvMqKkj.</t>
    </r>
  </si>
  <si>
    <r>
      <t>Durante el trimestre se realizaron</t>
    </r>
    <r>
      <rPr>
        <sz val="14"/>
        <color rgb="FFFF0000"/>
        <rFont val="Arial Narrow"/>
        <family val="2"/>
      </rPr>
      <t xml:space="preserve"> </t>
    </r>
    <r>
      <rPr>
        <sz val="14"/>
        <color theme="1"/>
        <rFont val="Arial Narrow"/>
        <family val="2"/>
      </rPr>
      <t>tres auditorias, las cuales produjeron 5 hallazgos</t>
    </r>
    <r>
      <rPr>
        <sz val="14"/>
        <rFont val="Arial Narrow"/>
        <family val="2"/>
      </rPr>
      <t>, a los cuales se les anexó el respectivo formato de SOLICITUD DE ACCIONES CORRECTIVAS, evidencia: https://www.fps.gov.co/informes/informe-de-auditoria-oficina-de-control-interno/168</t>
    </r>
  </si>
  <si>
    <r>
      <t xml:space="preserve">Se realizo </t>
    </r>
    <r>
      <rPr>
        <sz val="14"/>
        <color rgb="FFFF0000"/>
        <rFont val="Arial"/>
        <family val="2"/>
      </rPr>
      <t>PLAN DE CONTIGENCIA del DECRETO 642 DE 2019</t>
    </r>
    <r>
      <rPr>
        <sz val="14"/>
        <rFont val="Arial"/>
        <family val="2"/>
      </rPr>
      <t xml:space="preserve">, el cual tiene por finalidad atender al pago de sentencias judiciales en las que fue condenado el Fondo de Pasivo Social con el fin de realizar la cancelacion de los valores. </t>
    </r>
    <r>
      <rPr>
        <sz val="14"/>
        <color rgb="FFFF0000"/>
        <rFont val="Arial"/>
        <family val="2"/>
      </rPr>
      <t>Se consolido la base de datos que sirve de soporte</t>
    </r>
    <r>
      <rPr>
        <sz val="14"/>
        <rFont val="Arial"/>
        <family val="2"/>
      </rPr>
      <t>. Se puede evidenciar en el drive https://drive.google.com/drive/u/0/folders/1i5gkbzgioG7huwCwnbjBDCkVsRmD6VC9.</t>
    </r>
  </si>
  <si>
    <t>No se puede realizar la verificación por parte de Control Interno ya que la evidencia no se encuentra dentro de la carpeta drive, no se observa una respuesta inmediata a la solicitud por parte del GIT de Atencion al Ciudadno.</t>
  </si>
  <si>
    <r>
      <t>Durante el tercer trimestre se realizaron</t>
    </r>
    <r>
      <rPr>
        <sz val="14"/>
        <color theme="1"/>
        <rFont val="Arial Narrow"/>
        <family val="2"/>
      </rPr>
      <t xml:space="preserve"> tres auditorías con su respectivo informe</t>
    </r>
    <r>
      <rPr>
        <sz val="14"/>
        <rFont val="Arial Narrow"/>
        <family val="2"/>
      </rPr>
      <t>, de las cuáles dos presentaron hallazgos. Informes Evdencia: https://www.fps.gov.co/informes/informe-de-auditoria-oficina-de-control-interno/168 Pestaña 2020.</t>
    </r>
  </si>
  <si>
    <r>
      <t>Durante el III trimestre de la vigencia 2020, se realizo la actualización de la metodología de indicadores y entre ellas se encuentra</t>
    </r>
    <r>
      <rPr>
        <sz val="14"/>
        <color theme="1"/>
        <rFont val="Arial"/>
        <family val="2"/>
      </rPr>
      <t xml:space="preserve"> la propuesta del formato asignación de indicadores para su monitoreo, reporte y análisis</t>
    </r>
    <r>
      <rPr>
        <sz val="14"/>
        <rFont val="Arial"/>
        <family val="2"/>
      </rPr>
      <t xml:space="preserve">, este con el propósito de identificar las personas encargadas de cada indicador y poder realizar las capacitaciones y concientización de las personas indicadas. esta información </t>
    </r>
    <r>
      <rPr>
        <b/>
        <sz val="14"/>
        <rFont val="Arial"/>
        <family val="2"/>
      </rPr>
      <t>Las evidencias se observan en la carpeta de drive PLAN DE MANEJO DE RIESGOS - III TRIMESTRE - https://drive.google.com/drive/folders/1CGEk-BM3lxVvmDwkcQ0qMi4bUSalIFN1</t>
    </r>
  </si>
  <si>
    <t>Teniendo en cuenta la actual situación que atraviesa el país debido a la Pandemia Covid 19 no se realizó inspecciones física ni tampoco se recibió novedades de invasores, servicios públicos, áreas, No de cédulas catastrales, No. de matrículas inmobiliarias, ubicación entre otros</t>
  </si>
  <si>
    <t>No hay avance para el trimestre, no se observa gestion del proceso ni pronunciamiento por parte de la oficina de planeacion.</t>
  </si>
  <si>
    <t xml:space="preserve">No hay avance para el trimestre, y no hay pronunciamiento por parte del lider del proceso y de oficina de planeacion. No hay actividad o evidencia reportada. </t>
  </si>
  <si>
    <t xml:space="preserve">
No hay avance para el trimestre, y no hay pronunciamiento por parte del lider del proceso y de oficina de planeacion. No hay actividad o evidencia reportada. 
El Acta No 024 de 2019 no esta disponible en la carpeta drive.</t>
  </si>
  <si>
    <t xml:space="preserve">La actividad realizada, y la evidencia presentada no son concordantes, no se observa resultados en el pruducto, no hay pronunciamiento por parte del lider del proceso y por parte de la oficina de planeacion, y el porcentaje reportado se aparta de la realidad. </t>
  </si>
  <si>
    <t xml:space="preserve">N/A Verificacion. Se solicita aclarar el porque la fecha de inicio de la actividad es del año 2010. </t>
  </si>
  <si>
    <t>No hay avance para el trimestre, no hay pronunciamiento del lider del proceso y de la oficina de planeacion.</t>
  </si>
  <si>
    <t xml:space="preserve">Pendiente revision Oficina Planeacion. </t>
  </si>
  <si>
    <t xml:space="preserve">No se puede realizar la verificación por parte de Control Interno ya que la evidencia debe estar en la carpeta drive.  Es importante mencionar la Ley 734 del 2002 por el cual se expide el Código Disciplinario Único en su artículo 35 prohibiciones de los servidores públicos en su Numeral 8º estipula: “Omitir, retardar o no suministrar debida y oportuna respuesta a las peticiones respetuosas de los particulares o a solicitudes de las autoridades, así como retenerlas o enviarlas a destinatario diferente de aquel a quien corresponda su conocimiento.”
</t>
  </si>
  <si>
    <t>No se observa evidencia ni documentacion que acredite la gestion realizada, incumpliendo lo establecido en el decreto Decreto 403 del 16 de marzo del 2020, en su artículo 151.</t>
  </si>
  <si>
    <t>No se puede realizar la verificación por parte de Control Interno ya que la evidencia no se encuentra dentro de la carpeta drive mencionada.
No se observa evidencia ni documentacion que acredite la gestion realizada, incumpliendo lo establecido en el decreto Decreto 403 del 16 de marzo del 2020, en su artículo 151.</t>
  </si>
  <si>
    <t>No se puede realizar la verificación por parte de Control Interno ya que la evidencia no se encuentra dentro de la carpeta drive mencionada, incumpliendo lo establecido en el decreto Decreto 403 del 16 de marzo del 2020, en su artículo 151.</t>
  </si>
  <si>
    <t>No se puede realizar la verificación por parte de Control Interno ya que la evidencia no se encuentra dentro de la carpeta drive mencionada.
No hay acciones frente a la valoracion obtenida, no hay evidencia del producto esperado, no hay pronunciamiento por parte del lider del proceso y de Planeacion.
El porcentaje reportado se aparta de la realidad, se recomienda analizar que condiciones o patrones de medicion de avance se encuentran en la Guia de las Politicas para la Adminsitración del Riesgo.</t>
  </si>
  <si>
    <t>No hay avance para el trimestre, no aplica verificación por parte de Control Interno ya que no se refleja nunguna actividad con respecto la digitalización de las historias laborales.
No hay acciones frente a la valoracion obtenida, no hay evidencia del producto esperado, no hay pronunciamiento por parte del lider del proceso y de Planeacion.
El porcentaje reportado se aparta de la realidad, se recomienda analizar que condiciones o patrones de medicion se encuentran en la Guia de las Politicas para la Adminsitración del Riesgo.</t>
  </si>
  <si>
    <t>No se puede realizar la verificación por parte de Control Interno ya que la evidencia no se encuentra dentro de la carpeta drive mencionada.
No hay avance para el trimestre, no aplica verificación por parte de Control Interno ya que no se refleja nunguna actividad con respecto a la inspeccion de los archivos en custodia de GTH</t>
  </si>
  <si>
    <t xml:space="preserve">No se puede realizar la verificación por parte de Control Interno ya que la evidencia no se encuentra dentro de la carpeta drive, incumpliendo lo establecido en el decreto Decreto 403 del 16 de marzo del 2020, en su artículo 151.
</t>
  </si>
  <si>
    <t>No se puede realizar la verificación por parte de Control Interno ya que la evidencia no se encuentra dentro de la carpeta drive, incumpliendo lo establecido en el decreto Decreto 403 del 16 de marzo del 2020, en su artículo 151.</t>
  </si>
  <si>
    <t xml:space="preserve">Las capacitaciones mencionadas, son realizadas por el Departamento Administrativo de la Función Pública de forma anual, programacion que se publica y se realiza en el sigueinte link https://www.funcionpublica.gov.co/agenda, como apoyo a las entidades del estado sin mediar gestion por parte del FPS, dichas capacitaciones son divulgadas para su asistencia por el Departamento Administrativo de la Función Pública, actualmernte, se encuentran en la pagina de youtube. Razón por la cual se recomienda se reevalue la actividad  de las capacitaciones teniendo en cuenta que no son desarrolladas por el FPS. y al evaluar la gestion por parte del Grupo Interno de Talento Humano ya que no es procedente presentar la gestion realiazada por otra entidad del estado, adicionalmente el GIT de Talento Humano no envia la evidencia: 
Lista de asistentes a las capacitaciones y la evaluacion de los asistentes de las capacitaciones ejecutadas. En relacion al avance del 70% reportado en la actividad con responsabildad del GIT de Talento Humano resulta inprocedente porque como se ha manifestado al respecto no se ha efectuado gestion en cuanto a ejecucion de capacitaciones lideradas por el GIT de Talento Humano. Sin embargo es requisito de la entidad el promover las capacitaciones realizadas por las entidades publicas que lidera los diferentes procesos de la entidad. DAFP el que se divulgue y apoye la asistencia de los funcionarios publicos a las capacitaciones ofrecidas en forma gratuita no solamente del DAFP, si no de otras entidades como: La ESAP, SENA, AGN, Min Hacienda, Agencia Nacional para la Defensa Juridica, entre otras. </t>
  </si>
  <si>
    <t xml:space="preserve">No se puede realizar la verificación por parte de Control Interno ya que la evidencia no se encuentra dentro de la carpeta drive. No hay acciones frente a la valoracion obtenida ni hay evidencia del producto esperado. No hay pronunciamiento por parte del lider del proceso y de Planeacion. </t>
  </si>
  <si>
    <t xml:space="preserve">No hay acciones frente a la valoracion obtenida, no hay evidencia del producto esperado, no hay pronunciamiento por parte del lider del proceso y de Planeacion.”
</t>
  </si>
  <si>
    <t>No hay acciones frente a la valoracion obtenida, no hay evidencia del producto esperado, no hay pronunciamiento por parte del lider del proceso y de Planeacion.”</t>
  </si>
  <si>
    <t>No hay avance para el trimestre, no aplica verificación por parte de Control Interno ya que no se refleja nunguna evidencia en la carpeta drive de la actualización del procedimiento VINCULACION DE PERSONAL DE PLANTA -  APGTHGTHPT07. incumpliendo lo establecido en el decreto Decreto 403 del 16 de marzo del 2020, en su artículo 151.</t>
  </si>
  <si>
    <t>No hay avance para el trimestre, no aplica verificación por parte de Control Interno ya que no se refleja nunguna evidencia en la carpeta drive de la actualización del procedimiento VINCULACION DE PERSONAL DE PLANTA -  APGTHGTHPT07, incumpliendo lo establecido en el decreto Decreto 403 del 16 de marzo del 2020, en su artículo 151.</t>
  </si>
  <si>
    <t>No hay acciones frente a la valoracion obtenida, no hay evidencia del producto esperado, no hay pronunciamiento por parte del lider del proceso y de Planeacion.</t>
  </si>
  <si>
    <t xml:space="preserve">No se puede realizar la verificación por parte de Control Interno ya que la evidencia no se encuentra dentro de la carpeta drive mencionada "Contrato", incumpliendo lo establecido en el decreto Decreto 403 del 16 de marzo del 2020, en su artículo 151.
</t>
  </si>
  <si>
    <t xml:space="preserve">No se puede realizar la verificación por parte de Control Interno ya que la evidencia no se encuentra dentro de la carpeta drive mencionada, , incumpliendo lo establecido en el decreto Decreto 403 del 16 de marzo del 2020, en su artículo 151.
No existe relación entre la actividad requerida, el avance presentado y la evidencia disponible en la carpeta drive "Memorandos"
No hay pronunciamiento por parte del lider del proceso y de Planeacion.
</t>
  </si>
  <si>
    <t>No se puede realizar la verificación por parte de Control Interno ya que la evidencia no se encuentra dentro de la carpeta drive mencionada, , incumpliendo lo establecido en el decreto Decreto 403 del 16 de marzo del 2020, en su artículo 151.</t>
  </si>
  <si>
    <t>No se puede realizar la verificación por parte del grupo de Control Interno, no se allegó la evidencia correspondiente para su seguimiento, posible incumpliendo lo establecido en el decreto Decreto 403 del 16 de marzo del 2020, en su artículo 151.</t>
  </si>
  <si>
    <t xml:space="preserve">Existe relación entre la actividad requerida, el avance presentado y la evidencia disponible en la carpeta drive.
Se solicita aclarar el porque la fecha de inicio de la actividad es del año 2010. </t>
  </si>
  <si>
    <t>Existe relación entre la actividad requerida, el avance presentado y la evidencia disponible en la carpeta drive.
Se solicita aclarar el porque la fecha de inicio de la actividad es del año 2010</t>
  </si>
  <si>
    <t>No existe relación entre la actividad requerida, el avance presentado y la evidencia disponible en la carpeta drive
Hay diferencia en la periodicidad del informe ya que en la actividad dice que el informe es semanal y el producto dice que es mensual y en la evidencia no se puede apreciar la periodicidad.
Las fechas de inicio y terminacion de la accion no concuerda con el plan de riesgos.</t>
  </si>
  <si>
    <r>
      <t>Fue aprobada en Comité Institucional de  Gestión y Desempeño la  GUÍA PARA LA FORMULACIÓN Y EL SEGUIMIENTO DEL PLAN ESTRATEGICO INSTITUCIONAL - V3-,   mediante Resolución 0278 del 04 de marzo de 2020.</t>
    </r>
    <r>
      <rPr>
        <sz val="14"/>
        <color rgb="FFFF0000"/>
        <rFont val="Arial Narrow"/>
        <family val="2"/>
      </rPr>
      <t xml:space="preserve">   </t>
    </r>
    <r>
      <rPr>
        <sz val="14"/>
        <rFont val="Arial Narrow"/>
        <family val="2"/>
      </rPr>
      <t xml:space="preserve">
2)Se construyó el </t>
    </r>
    <r>
      <rPr>
        <sz val="14"/>
        <color rgb="FFFF0000"/>
        <rFont val="Arial Narrow"/>
        <family val="2"/>
      </rPr>
      <t>documento  Propuesta de objetivos estratégicos 2020-2022</t>
    </r>
    <r>
      <rPr>
        <sz val="14"/>
        <rFont val="Arial Narrow"/>
        <family val="2"/>
      </rPr>
      <t>, el  cual contiene los lineamientos del Modelo integrado de Planeación y Gestión (MIPG)  alineado al PND, el cual se encuentra en revisión para someter a validación de los líderes y directivos de la entidad. 
EVIDENCIA: Documento Propuesta de objetivos estratégicos 2020-2022, https://drive.google.com/drive/folders/15dqBFTKoUaSRWxC1VCg-8DKAmZMOav0E</t>
    </r>
  </si>
  <si>
    <r>
      <t xml:space="preserve">Durante el 1er S-2020 se formularon y aprobaron mediante  Comité Institucional de Gestión y Desempeño los planes institucionales , en cumplimiento al   Decreto 612 de 2018.Evidencia que se puede cotejar en </t>
    </r>
    <r>
      <rPr>
        <sz val="14"/>
        <color theme="1"/>
        <rFont val="Arial"/>
        <family val="2"/>
      </rPr>
      <t>acta 0001 de 2020</t>
    </r>
    <r>
      <rPr>
        <sz val="14"/>
        <color rgb="FFFF0000"/>
        <rFont val="Arial"/>
        <family val="2"/>
      </rPr>
      <t xml:space="preserve">. </t>
    </r>
    <r>
      <rPr>
        <sz val="14"/>
        <rFont val="Arial"/>
        <family val="2"/>
      </rPr>
      <t>https://drive.google.com/drive/folders/15dqBFTKoUaSRWxC1VCg-8DKAmZMOav0E</t>
    </r>
  </si>
  <si>
    <r>
      <t xml:space="preserve">No se observa evidencia ni documentacion que acredite la gestion realizada, incumpliendo lo establecido en el decreto Decreto 403 del 16 de marzo del 2020, en su artículo 151. 
</t>
    </r>
    <r>
      <rPr>
        <sz val="14"/>
        <rFont val="Arial"/>
        <family val="2"/>
      </rPr>
      <t xml:space="preserve">
</t>
    </r>
  </si>
  <si>
    <t>La Oficina Asesora de Planeación y Sistemas actualizó la   GUÍA PARA LA FORMULACIÓN Y EL SEGUIMIENTO DEL PLAN ESTRATEGICO INSTITUCIONAL - V3-,   mediante Resolución 0278 del 04 de marzo de 2020, este documento compila lineamientos para la formulación de la planeación estratégica,  que estaba contemplados en el procedimiento procedimiento ESDESOPSPT01    FORMULACION Y SEGUIMIENTO DEL PLAN ESTRATEGICO, por tal motivo se realizará  la  solicitud  en el IV trimestres del año ante la Ofician Asesora de Planeación y Sistemas  para aprobación del Comité Institución de Gestión y Desempeño</t>
  </si>
  <si>
    <t xml:space="preserve">No se observa evidencia ni documentacion que acredite la gestion realizada, incumpliendo lo establecido en el decreto Decreto 403 del 16 de marzo del 2020, en su artículo 151. 
El porcentaje reportado se aparta de la realidad, se recomienda analizar que condiciones o patrones de medicion se encuentran en la Guia de las Politicas para la Adminsitración del Riesgo.  
</t>
  </si>
  <si>
    <r>
      <t>Para el III trimestre</t>
    </r>
    <r>
      <rPr>
        <sz val="14"/>
        <color rgb="FFFF0000"/>
        <rFont val="Arial"/>
        <family val="2"/>
      </rPr>
      <t xml:space="preserve"> </t>
    </r>
    <r>
      <rPr>
        <sz val="14"/>
        <color theme="1"/>
        <rFont val="Arial"/>
        <family val="2"/>
      </rPr>
      <t>se actualizo toda la documentación</t>
    </r>
    <r>
      <rPr>
        <sz val="14"/>
        <rFont val="Arial"/>
        <family val="2"/>
      </rPr>
      <t xml:space="preserve"> con respecto  a la </t>
    </r>
    <r>
      <rPr>
        <sz val="14"/>
        <color theme="1"/>
        <rFont val="Arial"/>
        <family val="2"/>
      </rPr>
      <t>metodología de indicadores de gestión</t>
    </r>
    <r>
      <rPr>
        <sz val="14"/>
        <rFont val="Arial"/>
        <family val="2"/>
      </rPr>
      <t xml:space="preserve"> (guía, procedimiento, formatos 3)para enviarse a revisión técnica la primera semana de octubre 2020.
</t>
    </r>
    <r>
      <rPr>
        <b/>
        <sz val="14"/>
        <rFont val="Arial"/>
        <family val="2"/>
      </rPr>
      <t>Las evidencias se observan en la carpeta de drive PLAN DE MANEJO DE RIESGOS - III TRIMESTRE - https://drive.google.com/drive/folders/1CGEk-BM3lxVvmDwkcQ0qMi4bUSalIFN1</t>
    </r>
  </si>
  <si>
    <r>
      <t>Para el III trimestre</t>
    </r>
    <r>
      <rPr>
        <sz val="14"/>
        <color rgb="FFFF0000"/>
        <rFont val="Arial"/>
        <family val="2"/>
      </rPr>
      <t xml:space="preserve"> </t>
    </r>
    <r>
      <rPr>
        <sz val="14"/>
        <color theme="1"/>
        <rFont val="Arial"/>
        <family val="2"/>
      </rPr>
      <t xml:space="preserve">se envió al correo institucional de todos FPS y se publicaron </t>
    </r>
    <r>
      <rPr>
        <sz val="14"/>
        <rFont val="Arial"/>
        <family val="2"/>
      </rPr>
      <t xml:space="preserve">piezas comunicativa sobre: como realizar un reporte efectivo de los planes institucionales en la intranet e inicio del correo institucional,  el concepto de autogestión y como desarrollarla en la gestión pública y concepto de autorregulación y su aplicación en la entidad.
</t>
    </r>
    <r>
      <rPr>
        <b/>
        <sz val="14"/>
        <rFont val="Arial"/>
        <family val="2"/>
      </rPr>
      <t>Las evidencias se observan en la carpeta de drive PLAN DE MANEJO DE RIESGOS - III TRIMESTRE - https://drive.google.com/drive/folders/1CGEk-BM3lxVvmDwkcQ0qMi4bUSalIFN1</t>
    </r>
  </si>
  <si>
    <t xml:space="preserve">Existe relación entre la actividad requerida, el avance presentado y la evidencia disponible en la carpeta drive.
</t>
  </si>
  <si>
    <r>
      <t>Para el III trimestre de la vigencia</t>
    </r>
    <r>
      <rPr>
        <sz val="14"/>
        <color rgb="FFFF0000"/>
        <rFont val="Arial"/>
        <family val="2"/>
      </rPr>
      <t xml:space="preserve"> </t>
    </r>
    <r>
      <rPr>
        <sz val="14"/>
        <color theme="1"/>
        <rFont val="Arial"/>
        <family val="2"/>
      </rPr>
      <t>se realizaron mesas de trabajo con Camilo José</t>
    </r>
    <r>
      <rPr>
        <sz val="14"/>
        <rFont val="Arial"/>
        <family val="2"/>
      </rPr>
      <t xml:space="preserve"> el revisor técnico del </t>
    </r>
    <r>
      <rPr>
        <sz val="14"/>
        <color theme="1"/>
        <rFont val="Arial"/>
        <family val="2"/>
      </rPr>
      <t>procedimiento</t>
    </r>
    <r>
      <rPr>
        <sz val="14"/>
        <color rgb="FFFF0000"/>
        <rFont val="Arial"/>
        <family val="2"/>
      </rPr>
      <t xml:space="preserve"> </t>
    </r>
    <r>
      <rPr>
        <sz val="14"/>
        <color theme="1"/>
        <rFont val="Arial"/>
        <family val="2"/>
      </rPr>
      <t xml:space="preserve"> Elaboracion Informe de Desempeño Institucional</t>
    </r>
    <r>
      <rPr>
        <sz val="14"/>
        <color rgb="FFFF0000"/>
        <rFont val="Arial"/>
        <family val="2"/>
      </rPr>
      <t xml:space="preserve"> </t>
    </r>
    <r>
      <rPr>
        <sz val="14"/>
        <rFont val="Arial"/>
        <family val="2"/>
      </rPr>
      <t xml:space="preserve"> - PEMYMOPSPT04 para realizar ajustes y a su vez se envió a revisión técnica para  actualización el formato INFORME DE DESEMPEÑO SEMESTRAL -  PEMYMOPSFO07.
</t>
    </r>
    <r>
      <rPr>
        <b/>
        <sz val="16"/>
        <rFont val="Arial Narrow"/>
        <family val="2"/>
      </rPr>
      <t xml:space="preserve">Las evidencias se observan en la carpeta de drive PLAN DE MANEJO DE RIESGOS - III TRIMESTRE - </t>
    </r>
    <r>
      <rPr>
        <b/>
        <sz val="14"/>
        <rFont val="Arial"/>
        <family val="2"/>
      </rPr>
      <t>https://drive.google.com/drive/folders/1CGEk-BM3lxVvmDwkcQ0qMi4bUSalIFN1</t>
    </r>
  </si>
  <si>
    <t xml:space="preserve">Existe relación entre la actividad requerida, el avance presentado y la evidencia disponible en la carpeta drive.
No se evidencia en la carpeta drive la solicitud de actualizacion del procedimiento ELABORACION INFORME DE DESEMPEÑO INSTITUCIONAL - PEMYMOPSPT04  
</t>
  </si>
  <si>
    <r>
      <t xml:space="preserve">Existe relación entre la actividad requerida, el avance presentado y la evidencia disponible en la carpeta drive.
</t>
    </r>
    <r>
      <rPr>
        <sz val="14"/>
        <color theme="1"/>
        <rFont val="Arial"/>
        <family val="2"/>
      </rPr>
      <t>No se evidencia en la carpeta drive la solicitud de actualizacion del procedimiento ELABORACION INFORME DE DESEMPEÑO INSTITUCIONAL - PEMYMOPSPT04</t>
    </r>
    <r>
      <rPr>
        <sz val="14"/>
        <color rgb="FFFF0000"/>
        <rFont val="Arial"/>
        <family val="2"/>
      </rPr>
      <t xml:space="preserve"> </t>
    </r>
  </si>
  <si>
    <r>
      <t xml:space="preserve">Para el III trimestre </t>
    </r>
    <r>
      <rPr>
        <sz val="14"/>
        <color theme="1"/>
        <rFont val="Arial"/>
        <family val="2"/>
      </rPr>
      <t>se actualizo toda la documentación</t>
    </r>
    <r>
      <rPr>
        <sz val="14"/>
        <rFont val="Arial"/>
        <family val="2"/>
      </rPr>
      <t xml:space="preserve"> con respecto  a la metodología de indicadores de gestión (guía, procedimiento, formatos 3)para enviarse a revisión técnica la primera semana de octubre 2020.
</t>
    </r>
    <r>
      <rPr>
        <b/>
        <sz val="14"/>
        <rFont val="Arial"/>
        <family val="2"/>
      </rPr>
      <t>Las evidencias se observan en la carpeta de drive PLAN DE MANEJO DE RIESGOS - III TRIMESTRE - https://drive.google.com/drive/folders/1CGEk-BM3lxVvmDwkcQ0qMi4bUSalIFN1</t>
    </r>
  </si>
  <si>
    <r>
      <t xml:space="preserve">Para el III trimestre se actualizo toda la documentación con respecto  a la metodología de indicadores de gestión para enviarse a revisión técnica la primera semana de octubre 2020.
</t>
    </r>
    <r>
      <rPr>
        <sz val="14"/>
        <color theme="1"/>
        <rFont val="Arial"/>
        <family val="2"/>
      </rPr>
      <t>1. PEMYMOPSFO03 - FORMATO MATRIZ AGREGADA DE INDICADORES  ESTRATÉGICOS: modificación</t>
    </r>
    <r>
      <rPr>
        <sz val="14"/>
        <rFont val="Arial"/>
        <family val="2"/>
      </rPr>
      <t xml:space="preserve">
2. PEMYMOPSFO04 - FORMATO MATRIZ AGREGADA DE INDICADORES  POR PROCESO: eliminación
</t>
    </r>
    <r>
      <rPr>
        <sz val="14"/>
        <color theme="1"/>
        <rFont val="Arial"/>
        <family val="2"/>
      </rPr>
      <t>3. PEMYMOPSPT03 - PROCEDIMIENTO SEGUIMIENTO Y MEDICIÓN A TRAVES DE INDICADORES: modificación</t>
    </r>
    <r>
      <rPr>
        <sz val="14"/>
        <rFont val="Arial"/>
        <family val="2"/>
      </rPr>
      <t xml:space="preserve">
</t>
    </r>
    <r>
      <rPr>
        <sz val="14"/>
        <color theme="1"/>
        <rFont val="Arial"/>
        <family val="2"/>
      </rPr>
      <t>4. PEMYMOPSGS01 - GUÍA FORMULACION Y ADMINISTRACION DE INDICADORES: modificación</t>
    </r>
    <r>
      <rPr>
        <sz val="14"/>
        <rFont val="Arial"/>
        <family val="2"/>
      </rPr>
      <t xml:space="preserve">
5. PEMYMOPSFO02 - </t>
    </r>
    <r>
      <rPr>
        <sz val="14"/>
        <color theme="1"/>
        <rFont val="Arial"/>
        <family val="2"/>
      </rPr>
      <t>FORMATO HOJA DE VIDA DEL INDICADOR</t>
    </r>
    <r>
      <rPr>
        <sz val="14"/>
        <rFont val="Arial"/>
        <family val="2"/>
      </rPr>
      <t xml:space="preserve">: modificación
</t>
    </r>
    <r>
      <rPr>
        <b/>
        <sz val="14"/>
        <rFont val="Arial"/>
        <family val="2"/>
      </rPr>
      <t>Las evidencias se observan en la carpeta de drive PLAN DE MANEJO DE RIESGOS - III TRIMESTRE - https://drive.google.com/drive/folders/1CGEk-BM3lxVvmDwkcQ0qMi4bUSalIFN1</t>
    </r>
  </si>
  <si>
    <t xml:space="preserve">El porcentaje de avance se aparta de la realidad, teniendo en cuenta que el producto es un informe por tal razon no se puede medir o tener un avance especifico para el trimestre. </t>
  </si>
  <si>
    <r>
      <t xml:space="preserve">Se solicitó apoyo en capacitaciones al DAFP, donde enviaron cronograma de capacitaciones mediante </t>
    </r>
    <r>
      <rPr>
        <sz val="14"/>
        <color theme="1"/>
        <rFont val="Arial"/>
        <family val="2"/>
      </rPr>
      <t>oficio no.: 20205000268271 - 2020-06-19</t>
    </r>
    <r>
      <rPr>
        <sz val="14"/>
        <rFont val="Arial"/>
        <family val="2"/>
      </rPr>
      <t xml:space="preserve">, la cual programaron las set capacitaciones:
1. RIESGOS DE GESTION – 01-07-2020 – DE 9 A 11 AM: OK
2. GUIA DE AUDITORIAS PARA ENTIDADES PUBLICAS V.3 - 23-07-2020 -DE  9 A 12 M: aplazada para el 04-08-2020: OK
3. ASESORIA REDISEÑO INSTITUCIONAL – ANALISIS CONTEXTO INTERNO Y EXTERNO – 26-08-2020 - DE 9 A 10 AM: OK
4. ASESORIA REDISEÑO INSTITUCIONAL – DISEÑO PROPUESTA DE MEJORA I PARTE – 09-09-2020 - DE 9 A 11 AM: OK
5. ASESORIA REDISEÑO INSTITUCIONAL – DISEÑO PROPUESTA DE MEJORA II PARTE – 23-09-2020 - DE 9 A 11 AM: OK
6. DIMENSION CONTROL INTERNO - 23-10-2020 - DE 9 A 12 M.
7. DIMENSION EVALUACION DE RESULTADOS - INDICADORES DE GESTION – 27-10-2020 – 9 A 12 M
8. CAPACITACION GESTION DEL RIESGO – 20-11-2020 – DE 9 A 12 M.
</t>
    </r>
    <r>
      <rPr>
        <b/>
        <sz val="14"/>
        <rFont val="Arial"/>
        <family val="2"/>
      </rPr>
      <t>Las evidencias se observan en la carpeta de drive PLAN DE MANEJO DE RIESGOS - III TRIMESTRE - https://drive.google.com/drive/folders/1CGEk-BM3lxVvmDwkcQ0qMi4bUSalIFN1</t>
    </r>
  </si>
  <si>
    <t xml:space="preserve">Se esta actualizando el procedimiento ESDESOPSPT08 Formulación y Presentación del Anteproyecto de Presupuesto, el cual el fue enviado mediante correo electrónico a la Subdirección Financiera para surtir el trámite de trazabilidad,  una vez pase esta etapa se procederá a radicar oficialmente en la Oficina Asesora de Planeación y Sistemas
EVIDENCIA: https://drive.google.com/drive/folders/15dqBFTKoUaSRWxC1VCg-8DKAmZMOav0E
</t>
  </si>
  <si>
    <r>
      <t xml:space="preserve">Existe relación entre la actividad requerida, el avance presentado y la evidencia disponible en la carpeta drive. </t>
    </r>
    <r>
      <rPr>
        <sz val="14"/>
        <color rgb="FFFF0000"/>
        <rFont val="Arial"/>
        <family val="2"/>
      </rPr>
      <t/>
    </r>
  </si>
  <si>
    <t xml:space="preserve">
01/06/2020
</t>
  </si>
  <si>
    <r>
      <t>Para el III trimestre de la vigencia se realizó actualización a los siguientes procedimientos los cuales se encuentran en proceso de revisión técnica:
1. ELABORACION INFORME DE DESEMPEÑO INSTITUCIONAL - PEMYMOPSPT04</t>
    </r>
    <r>
      <rPr>
        <sz val="14"/>
        <color rgb="FFFF0000"/>
        <rFont val="Arial"/>
        <family val="2"/>
      </rPr>
      <t xml:space="preserve"> </t>
    </r>
    <r>
      <rPr>
        <sz val="14"/>
        <rFont val="Arial"/>
        <family val="2"/>
      </rPr>
      <t xml:space="preserve">
2. SEGUIMIENTO Y MEDICIÓN A TRAVES DE INDICADORES DE GESTION - PEMYMOPSPT03
</t>
    </r>
    <r>
      <rPr>
        <b/>
        <sz val="14"/>
        <rFont val="Arial"/>
        <family val="2"/>
      </rPr>
      <t>Las evidencias se observan en la carpeta de drive PLAN DE MANEJO DE RIESGOS - III TRIMESTRE - https://drive.google.com/drive/folders/1CGEk-BM3lxVvmDwkcQ0qMi4bUSalIFN1</t>
    </r>
  </si>
  <si>
    <r>
      <t>Se realizaron un total de 397 encuestas con resultado satisfactorio de acuerdo a la percepcion  que tienen los usuarios del servicio que se brinda en la entidad. Dicha evidencia se encuentra consignada en el drive, carpeta Encuestas de satisfaccion: https://drive.google.com/drive/folders/1CDIH21cYxH66FENoN7CbGgxADv-7DdYC
El dia 25 de septiembre de 2020 se recibió capacitación  acerca de los Protocolos de Atencion al Ciudadano. El Acta de Capacitación se encuentra consignada en  el drive https://drive.google.com/drive/folders/1CDIH21cYxH66FENoN7CbGgxADv-7DdY</t>
    </r>
    <r>
      <rPr>
        <sz val="14"/>
        <color theme="1"/>
        <rFont val="Arial"/>
        <family val="2"/>
      </rPr>
      <t xml:space="preserve"> </t>
    </r>
  </si>
  <si>
    <t>La entidad contrato una funcionaria Giuliana Dchardi por medio del Contrato 277 de 2020 y Tatiana Valencia por medio del Contrato 290 de 2020,  la cual ya se encuentra ejerciendo labores en el departamento de Atencion al Ciudadano. Dicha evidencia se encuentra consignada en la carperta drive https://drive.google.com/drive/folders/1CDIH21cYxH66FENoN7CbGgxADv-7DdYC</t>
  </si>
  <si>
    <r>
      <t>El día 25 de septiembre de 2020  se recibió capacitación acerca de atención y manejo a usuarios insatisfechos.</t>
    </r>
    <r>
      <rPr>
        <sz val="14"/>
        <color theme="1"/>
        <rFont val="Arial"/>
        <family val="2"/>
      </rPr>
      <t xml:space="preserve"> La lista de asistencia se encuentra consignada en  el correo electrónico</t>
    </r>
    <r>
      <rPr>
        <sz val="14"/>
        <color rgb="FFFF0000"/>
        <rFont val="Arial"/>
        <family val="2"/>
      </rPr>
      <t xml:space="preserve"> </t>
    </r>
    <r>
      <rPr>
        <sz val="14"/>
        <rFont val="Arial"/>
        <family val="2"/>
      </rPr>
      <t>atencionalciudadano@fps.gov.co: https://drive.google.com/drive/folders/1CDIH21cYxH66FENoN7CbGgxADv-7DdYC</t>
    </r>
  </si>
  <si>
    <r>
      <t xml:space="preserve">Se realizo PLAN DE CONTIGENCIA del DECRETO 642 DE 2019, el cual tiene por finalidad atender al pago de sentencias judiciales en las que fue condenado el Fondo de Pasivo Social con el fin de realizar la cancelacion de los valores. </t>
    </r>
    <r>
      <rPr>
        <sz val="14"/>
        <color rgb="FFFF0000"/>
        <rFont val="Arial"/>
        <family val="2"/>
      </rPr>
      <t xml:space="preserve">Se consolido la base de datos </t>
    </r>
    <r>
      <rPr>
        <sz val="14"/>
        <rFont val="Arial"/>
        <family val="2"/>
      </rPr>
      <t>que sirve de soporte. Se puede evidenciar en el drive https://drive.google.com/drive/u/0/folders/1siRQIsOpfd1PJ_BOP_J5X8vVyAvNLkKE.</t>
    </r>
  </si>
  <si>
    <t>El proceso Atencion al Ciudadano realiza consolidacion en la base de datos (excel) a cada una de las PQRSD que llegan a la entidad por medio del formato de seguimiento MIAACGDCAF043. Evidencia consignada en la carpeta 220 7904 PQR Supersalud 2020. y en drive https://drive.google.com/drive/folders/1CDIH21cYxH66FENoN7CbGgxADv-7DdY</t>
  </si>
  <si>
    <r>
      <t xml:space="preserve">El proceso de atención al ciudadano realiza seguimiento a cada una de las PQRSD que llegan a la Entidad, por medio del </t>
    </r>
    <r>
      <rPr>
        <sz val="14"/>
        <color theme="1"/>
        <rFont val="Arial"/>
        <family val="2"/>
      </rPr>
      <t>formato MIAACGCDFO43 de seguimiento</t>
    </r>
    <r>
      <rPr>
        <sz val="14"/>
        <rFont val="Arial"/>
        <family val="2"/>
      </rPr>
      <t>, enviando correos  electrónicos por medio de quejasyreclamos@fps.gov.co  dos veces a la semana a las divisiones que tengas PQRSD pendientes por responder.Evidencia consignada en el correo de las contratistas del proceso de atención al ciudadano.: https://drive.google.com/drive/folders/1CDIH21cYxH66FENoN7CbGgxADv-7DdYC</t>
    </r>
  </si>
  <si>
    <t xml:space="preserve">El proceso de atención al ciudadano realiza seguimiento a cada una de las PQRSD que llegan a la Entidad, por medio del formato MIAACGCDFO43 de seguimiento, enviando correos  electrónicos por medio de quejasyreclamos@fps.gov.co  dos veces a la semana a las divisiones que tengas PQRSD pendientes por responder.Evidencia consignada en el correo de las contratistas del proceso de atención al ciudadano.: https://drive.google.com/drive/folders/1CDIH21cYxH66FENoN7CbGgxADv-7DdYC </t>
  </si>
  <si>
    <t>El proceso de atención al ciudadano realiza seguimiento a cada una de las PQRSD que llegan a la Entidad, por medio del formato MIAACGCDFO43 de seguimiento, enviando correos  electrónicos por medio de quejasyreclamos@fps.gov.co  dos veces a la semana a las divisiones que tengas PQRSD pendientes por responder.Evidencia consignada en el correo de las contratistas del proceso de atención al ciudadano.: https://drive.google.com/drive/folders/1CDIH21cYxH66FENoN7CbGgxADv-7DdYC</t>
  </si>
  <si>
    <r>
      <t>Se está realizando la actualización del</t>
    </r>
    <r>
      <rPr>
        <sz val="14"/>
        <color rgb="FFFF0000"/>
        <rFont val="Arial Narrow"/>
        <family val="2"/>
      </rPr>
      <t xml:space="preserve"> </t>
    </r>
    <r>
      <rPr>
        <sz val="14"/>
        <color theme="1"/>
        <rFont val="Arial Narrow"/>
        <family val="2"/>
      </rPr>
      <t>procedimiento  de asignación y rotación de equipos de computo, sin embargo, no se ha incluido la validación definida para radicar a revisión técnica. Lo cuál se realizara durante la segunda semana de octubre-2020. Evidencia en drive: https://drive.google.com/drive/folders/1Qcs2csykZ4L1AnxO9sF4fn8q-das7_eI?usp=sharing</t>
    </r>
  </si>
  <si>
    <t>Semanalmente se realiza el seguimiento a las actividades asignadas a los contratistas a través del informe semanal de cada contratistas y a su vez se genera retroalimentación por la jefe de la oficina asesora de planeación y sistemas; posteriormente se realiza un informe consolidado de la gestión de OPS, el cual tiene un apartado sobre TICS. La evidencia se encuentra en el drive: https://drive.google.com/drive/folders/1Qcs2csykZ4L1AnxO9sF4fn8q-das7_eI?usp=sharing</t>
  </si>
  <si>
    <r>
      <t>Para este periodo</t>
    </r>
    <r>
      <rPr>
        <sz val="14"/>
        <color rgb="FFFF0000"/>
        <rFont val="Arial"/>
        <family val="2"/>
      </rPr>
      <t xml:space="preserve"> no se presentaron usuarios insatifechos</t>
    </r>
    <r>
      <rPr>
        <sz val="14"/>
        <color theme="1"/>
        <rFont val="Arial"/>
        <family val="2"/>
      </rPr>
      <t xml:space="preserve">. Evidencia consignada en Informe de Satisfacción al Ciudadano. Evidencia consignada en https://drive.google.com/drive/folders/1CDIH21cYxH66FENoN7CbGgxADv-7DdYC </t>
    </r>
  </si>
  <si>
    <t xml:space="preserve">El levantamiento de las Tablas de Retención Documental se realizó en conjunto con la empresa Salvar Archivos en el año 2019, adicionalmente, fueron aprobadas por el FPS mediante acta N° 024 de 2019. Evidencia consignada en https://drive.google.com/drive/folders/1XnEvCwGD0BXaNDENb-9W1mIR0gvMqKkj.  </t>
  </si>
  <si>
    <r>
      <t xml:space="preserve">Las Tablas de Retencion Documental fueron aprobadas por el Comité de Desempeño el 31 de diciembre de 2019 mediante </t>
    </r>
    <r>
      <rPr>
        <sz val="14"/>
        <color theme="1"/>
        <rFont val="Arial"/>
        <family val="2"/>
      </rPr>
      <t>Acta No.  024 DE 2019</t>
    </r>
    <r>
      <rPr>
        <sz val="14"/>
        <color rgb="FFFF0000"/>
        <rFont val="Arial"/>
        <family val="2"/>
      </rPr>
      <t xml:space="preserve"> </t>
    </r>
    <r>
      <rPr>
        <sz val="14"/>
        <rFont val="Arial"/>
        <family val="2"/>
      </rPr>
      <t>. El dia 8 de febrero de 2020 fueron enviadas al Archivo General de la Nacion las TRD para aprobacion. El 28 de abril de 2020 se recibio informe del AGN para realizar ajustes. El 29 de septiembre de 20202 se envio coreo electronico al AGN para dar impulso al proceso. A la fecha nos encontramos a la espera de dicha aprobacion. Evidencia consignada en el drive https://drive.google.com/drive/folders/1XnEvCwGD0BXaNDENb-9W1mIR0gvMqKkj.</t>
    </r>
  </si>
  <si>
    <r>
      <t xml:space="preserve">Para realizar el cronograma de trabajo, es necesario tener las TRD aprobadas por al AGN. Las Tablas de Retencion Documental fueron aprobadas por el Comité de Desempeño el 31 de diciembre de 2019 </t>
    </r>
    <r>
      <rPr>
        <sz val="14"/>
        <color theme="1"/>
        <rFont val="Arial"/>
        <family val="2"/>
      </rPr>
      <t>mediante Acta No.  024 DE 2019 .</t>
    </r>
    <r>
      <rPr>
        <sz val="14"/>
        <rFont val="Arial"/>
        <family val="2"/>
      </rPr>
      <t xml:space="preserve"> El dia 8 de febrero de 2020 fueron enviadas al Archivo General de la Nacion las TRD para aprobacion. El 28 de abril de 2020 se recibio informe del AGN para realizar ajustes. El 29 de septiembre de 20202 se envio coreo electronico al AGN para dar impulso al proceso. A la fecha nos encontramos a la espera de dicha aprobacion. Evidencia consignada en el drive https://drive.google.com/drive/folders/1XnEvCwGD0BXaNDENb-9W1mIR0gvMqKkj.</t>
    </r>
  </si>
  <si>
    <r>
      <t>Para realizar la actualización de los Archivos fisicos y solicitud de presupuesto para contratación de personal, es necesario tener las TRD aprobadas por al AGN. Las Tablas de Retencion Documental fueron aprobadas por el Comité de Desempeño el 31 de diciembre de 2019</t>
    </r>
    <r>
      <rPr>
        <sz val="14"/>
        <color theme="1"/>
        <rFont val="Arial"/>
        <family val="2"/>
      </rPr>
      <t xml:space="preserve"> mediante Acta No.  024 DE 2019 .</t>
    </r>
    <r>
      <rPr>
        <sz val="14"/>
        <rFont val="Arial"/>
        <family val="2"/>
      </rPr>
      <t xml:space="preserve"> El dia 8 de febrero de 2020 fueron enviadas al Archivo General de la Nacion las TRD para aprobación. El 28 de abril de 2020 se recibio informe del AGN para realizar ajustes. El 29 de septiembre de 20202 se envio correo electrónico al AGN para dar impulso al proceso. A la fecha nos encontramos a la espera de dicha aprobacion. Evidencia consignada en el drive https://drive.google.com/drive/folders/1XnEvCwGD0BXaNDENb-9W1mIR0gvMqKkj.</t>
    </r>
  </si>
  <si>
    <r>
      <t xml:space="preserve">Gestión Documental realizó socialización del RENDEL (video de planos en 3D) al Secretario General, en donde se muestra la propuesta de la ubicación y mejora del archivo central. </t>
    </r>
    <r>
      <rPr>
        <sz val="14"/>
        <color theme="1"/>
        <rFont val="Arial"/>
        <family val="2"/>
      </rPr>
      <t>Esta socialización se realizó el 30 de septiembre de 2020</t>
    </r>
    <r>
      <rPr>
        <sz val="14"/>
        <color rgb="FFFF0000"/>
        <rFont val="Arial"/>
        <family val="2"/>
      </rPr>
      <t xml:space="preserve"> </t>
    </r>
    <r>
      <rPr>
        <sz val="14"/>
        <rFont val="Arial"/>
        <family val="2"/>
      </rPr>
      <t>a travez de Hangouts. https://drive.google.com/drive/folders/1XnEvCwGD0BXaNDENb-9W1mIR0gvMqKkj.</t>
    </r>
  </si>
  <si>
    <r>
      <t xml:space="preserve">Se realizó </t>
    </r>
    <r>
      <rPr>
        <sz val="14"/>
        <color theme="1"/>
        <rFont val="Arial"/>
        <family val="2"/>
      </rPr>
      <t xml:space="preserve">seguimiento a los compromisos pactados </t>
    </r>
    <r>
      <rPr>
        <sz val="14"/>
        <rFont val="Arial"/>
        <family val="2"/>
      </rPr>
      <t>con los contratistas delegados para procesos de calidad y archivo. Evidencia consignada en  https://drive.google.com/drive/folders/1XnEvCwGD0BXaNDENb-9W1mIR0gvMqKkj.</t>
    </r>
  </si>
  <si>
    <r>
      <t>Las Tablas de Retencion Documental, estas  fueron aprobadas por el Comité de Desempeño el 31 de diciembre de 2019</t>
    </r>
    <r>
      <rPr>
        <sz val="14"/>
        <color theme="1"/>
        <rFont val="Arial"/>
        <family val="2"/>
      </rPr>
      <t xml:space="preserve"> mediante Acta No.  024 DE 2019</t>
    </r>
    <r>
      <rPr>
        <sz val="14"/>
        <rFont val="Arial"/>
        <family val="2"/>
      </rPr>
      <t xml:space="preserve"> . El dia 8 de febrero de 2020 fueron enviadas al Archivo General de la Nacion las TRD para aprobación. El 28 de abril de 2020 se recibió informe del AGN para realizar ajustes. El 29 de septiembre de 2020 se envió coreo electrónico al AGN para dar impulso al proceso. A la fecha nos encontramos a la espera de dicha aprobación. Evidencia consignada en el drive https://drive.google.com/drive/folders/1XnEvCwGD0BXaNDENb-9W1mIR0gvMqKkj.</t>
    </r>
  </si>
  <si>
    <r>
      <t xml:space="preserve">Para realizar el plan de trabajo es necesario tener las TRD aprobadas y adicional a esto, las Transferencias Documentales se encuentran suspendidas de acuerdo a la </t>
    </r>
    <r>
      <rPr>
        <sz val="14"/>
        <color theme="1"/>
        <rFont val="Arial"/>
        <family val="2"/>
      </rPr>
      <t>Resolucion 2545 del 23 de octubre de 2019</t>
    </r>
    <r>
      <rPr>
        <sz val="14"/>
        <rFont val="Arial"/>
        <family val="2"/>
      </rPr>
      <t xml:space="preserve">, firmada por el Director de la Entidad.  Evidencia consignada en https://drive.google.com/drive/folders/1XnEvCwGD0BXaNDENb-9W1mIR0gvMqKkj.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</si>
</sst>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240A]d&quot; de &quot;mmmm&quot; de &quot;yyyy;@"/>
    <numFmt numFmtId="165" formatCode="d/m/yy;@"/>
    <numFmt numFmtId="166" formatCode="d/mm/yyyy;@"/>
  </numFmts>
  <fonts count="25" x14ac:knownFonts="1">
    <font>
      <sz val="11"/>
      <color theme="1"/>
      <name val="Calibri"/>
      <family val="2"/>
      <scheme val="minor"/>
    </font>
    <font>
      <u/>
      <sz val="11"/>
      <color theme="10"/>
      <name val="Calibri"/>
      <family val="2"/>
      <scheme val="minor"/>
    </font>
    <font>
      <sz val="10"/>
      <name val="Arial"/>
      <family val="2"/>
    </font>
    <font>
      <sz val="11"/>
      <color theme="1"/>
      <name val="Calibri"/>
      <family val="2"/>
      <scheme val="minor"/>
    </font>
    <font>
      <b/>
      <sz val="16"/>
      <name val="Arial Narrow"/>
      <family val="2"/>
    </font>
    <font>
      <sz val="16"/>
      <name val="Arial"/>
      <family val="2"/>
    </font>
    <font>
      <b/>
      <sz val="16"/>
      <name val="Arial"/>
      <family val="2"/>
    </font>
    <font>
      <b/>
      <sz val="14"/>
      <name val="Arial Narrow"/>
      <family val="2"/>
    </font>
    <font>
      <sz val="14"/>
      <name val="Arial"/>
      <family val="2"/>
    </font>
    <font>
      <b/>
      <sz val="14"/>
      <name val="Arial"/>
      <family val="2"/>
    </font>
    <font>
      <u/>
      <sz val="14"/>
      <name val="Calibri"/>
      <family val="2"/>
      <scheme val="minor"/>
    </font>
    <font>
      <sz val="14"/>
      <name val="Arial Narrow"/>
      <family val="2"/>
    </font>
    <font>
      <u/>
      <sz val="14"/>
      <name val="Arial Narrow"/>
      <family val="2"/>
    </font>
    <font>
      <sz val="14"/>
      <color theme="1"/>
      <name val="Arial"/>
      <family val="2"/>
    </font>
    <font>
      <b/>
      <sz val="14"/>
      <color theme="1"/>
      <name val="Arial"/>
      <family val="2"/>
    </font>
    <font>
      <sz val="8"/>
      <name val="Calibri"/>
      <family val="2"/>
      <scheme val="minor"/>
    </font>
    <font>
      <sz val="13"/>
      <name val="Arial"/>
      <family val="2"/>
    </font>
    <font>
      <sz val="12"/>
      <name val="Arial"/>
      <family val="2"/>
    </font>
    <font>
      <u/>
      <sz val="14"/>
      <name val="Arial"/>
      <family val="2"/>
    </font>
    <font>
      <sz val="12"/>
      <color theme="1"/>
      <name val="Arial"/>
      <family val="2"/>
    </font>
    <font>
      <sz val="12"/>
      <color theme="1"/>
      <name val="Calibri"/>
      <family val="2"/>
      <scheme val="minor"/>
    </font>
    <font>
      <sz val="14"/>
      <color theme="1"/>
      <name val="Arial Narrow"/>
      <family val="2"/>
    </font>
    <font>
      <sz val="16"/>
      <name val="Arial Narrow"/>
      <family val="2"/>
    </font>
    <font>
      <sz val="14"/>
      <color rgb="FFFF0000"/>
      <name val="Arial"/>
      <family val="2"/>
    </font>
    <font>
      <sz val="14"/>
      <color rgb="FFFF0000"/>
      <name val="Arial Narrow"/>
      <family val="2"/>
    </font>
  </fonts>
  <fills count="12">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theme="0"/>
        <bgColor indexed="64"/>
      </patternFill>
    </fill>
    <fill>
      <patternFill patternType="solid">
        <fgColor rgb="FFFD5A27"/>
        <bgColor indexed="64"/>
      </patternFill>
    </fill>
    <fill>
      <patternFill patternType="solid">
        <fgColor rgb="FFFF0000"/>
        <bgColor indexed="64"/>
      </patternFill>
    </fill>
    <fill>
      <patternFill patternType="solid">
        <fgColor theme="0" tint="-0.14999847407452621"/>
        <bgColor indexed="64"/>
      </patternFill>
    </fill>
    <fill>
      <patternFill patternType="solid">
        <fgColor rgb="FF41D9ED"/>
        <bgColor indexed="64"/>
      </patternFill>
    </fill>
    <fill>
      <patternFill patternType="solid">
        <fgColor rgb="FFFFC000"/>
        <bgColor indexed="64"/>
      </patternFill>
    </fill>
    <fill>
      <patternFill patternType="solid">
        <fgColor rgb="FF20E820"/>
        <bgColor indexed="64"/>
      </patternFill>
    </fill>
    <fill>
      <patternFill patternType="solid">
        <fgColor rgb="FFFFFFFF"/>
        <bgColor rgb="FFFFFFFF"/>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bottom/>
      <diagonal/>
    </border>
    <border>
      <left/>
      <right style="medium">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000000"/>
      </left>
      <right style="thin">
        <color rgb="FF000000"/>
      </right>
      <top style="medium">
        <color indexed="64"/>
      </top>
      <bottom style="thin">
        <color rgb="FF00000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s>
  <cellStyleXfs count="4">
    <xf numFmtId="0" fontId="0" fillId="0" borderId="0"/>
    <xf numFmtId="0" fontId="1" fillId="0" borderId="0" applyNumberFormat="0" applyFill="0" applyBorder="0" applyAlignment="0" applyProtection="0"/>
    <xf numFmtId="0" fontId="2" fillId="0" borderId="0"/>
    <xf numFmtId="9" fontId="3" fillId="0" borderId="0" applyFont="0" applyFill="0" applyBorder="0" applyAlignment="0" applyProtection="0"/>
  </cellStyleXfs>
  <cellXfs count="550">
    <xf numFmtId="0" fontId="0" fillId="0" borderId="0" xfId="0"/>
    <xf numFmtId="164" fontId="5" fillId="0" borderId="0" xfId="2" applyNumberFormat="1" applyFont="1" applyAlignment="1" applyProtection="1">
      <alignment vertical="center" wrapText="1"/>
      <protection hidden="1"/>
    </xf>
    <xf numFmtId="0" fontId="6" fillId="0" borderId="0" xfId="0" applyFont="1" applyAlignment="1" applyProtection="1">
      <alignment horizontal="center" vertical="center" wrapText="1"/>
      <protection hidden="1"/>
    </xf>
    <xf numFmtId="0" fontId="5" fillId="0" borderId="5" xfId="0" applyFont="1" applyBorder="1" applyAlignment="1" applyProtection="1">
      <alignment wrapText="1"/>
      <protection hidden="1"/>
    </xf>
    <xf numFmtId="0" fontId="5" fillId="0" borderId="0" xfId="0" applyFont="1" applyAlignment="1" applyProtection="1">
      <alignment wrapText="1"/>
      <protection hidden="1"/>
    </xf>
    <xf numFmtId="0" fontId="6" fillId="0" borderId="3" xfId="0" applyFont="1" applyBorder="1" applyAlignment="1" applyProtection="1">
      <alignment vertical="center" wrapText="1"/>
      <protection hidden="1"/>
    </xf>
    <xf numFmtId="0" fontId="5" fillId="0" borderId="3" xfId="0" applyFont="1" applyBorder="1" applyAlignment="1" applyProtection="1">
      <alignment wrapText="1"/>
      <protection hidden="1"/>
    </xf>
    <xf numFmtId="0" fontId="8" fillId="0" borderId="0" xfId="0" applyFont="1" applyAlignment="1" applyProtection="1">
      <alignment wrapText="1"/>
      <protection hidden="1"/>
    </xf>
    <xf numFmtId="0" fontId="8" fillId="0" borderId="13" xfId="0" applyFont="1" applyBorder="1" applyAlignment="1" applyProtection="1">
      <alignment horizontal="justify" vertical="center" wrapText="1"/>
      <protection hidden="1"/>
    </xf>
    <xf numFmtId="0" fontId="8" fillId="0" borderId="13" xfId="0" applyFont="1" applyBorder="1" applyAlignment="1" applyProtection="1">
      <alignment horizontal="center" vertical="center" wrapText="1"/>
      <protection hidden="1"/>
    </xf>
    <xf numFmtId="0" fontId="8" fillId="0" borderId="16" xfId="0" applyFont="1" applyBorder="1" applyAlignment="1" applyProtection="1">
      <alignment horizontal="justify" vertical="center" wrapText="1"/>
      <protection hidden="1"/>
    </xf>
    <xf numFmtId="0" fontId="8" fillId="0" borderId="1" xfId="0" applyFont="1" applyBorder="1" applyAlignment="1" applyProtection="1">
      <alignment horizontal="justify" vertical="center" wrapText="1"/>
      <protection hidden="1"/>
    </xf>
    <xf numFmtId="0" fontId="8" fillId="0" borderId="1" xfId="0" applyFont="1" applyBorder="1" applyAlignment="1" applyProtection="1">
      <alignment horizontal="center" vertical="center" wrapText="1"/>
      <protection hidden="1"/>
    </xf>
    <xf numFmtId="0" fontId="8" fillId="0" borderId="17" xfId="0" applyFont="1" applyBorder="1" applyAlignment="1" applyProtection="1">
      <alignment horizontal="justify" vertical="center" wrapText="1"/>
      <protection hidden="1"/>
    </xf>
    <xf numFmtId="0" fontId="8" fillId="0" borderId="18" xfId="0" applyFont="1" applyBorder="1" applyAlignment="1" applyProtection="1">
      <alignment horizontal="justify" vertical="center" wrapText="1"/>
      <protection hidden="1"/>
    </xf>
    <xf numFmtId="0" fontId="8" fillId="0" borderId="18" xfId="0" applyFont="1" applyBorder="1" applyAlignment="1" applyProtection="1">
      <alignment horizontal="center" vertical="center" wrapText="1"/>
      <protection hidden="1"/>
    </xf>
    <xf numFmtId="0" fontId="8" fillId="0" borderId="20" xfId="0" applyFont="1" applyBorder="1" applyAlignment="1" applyProtection="1">
      <alignment horizontal="justify" vertical="center" wrapText="1"/>
      <protection hidden="1"/>
    </xf>
    <xf numFmtId="0" fontId="11" fillId="0" borderId="0" xfId="0" applyFont="1" applyBorder="1" applyAlignment="1" applyProtection="1">
      <alignment horizontal="justify" vertical="center" wrapText="1"/>
      <protection hidden="1"/>
    </xf>
    <xf numFmtId="0" fontId="8" fillId="0" borderId="0" xfId="0" applyFont="1" applyAlignment="1" applyProtection="1">
      <alignment horizontal="left" wrapText="1"/>
      <protection hidden="1"/>
    </xf>
    <xf numFmtId="0" fontId="6" fillId="0" borderId="5" xfId="0" applyFont="1" applyBorder="1" applyAlignment="1" applyProtection="1">
      <alignment horizontal="center" vertical="center" wrapText="1"/>
      <protection hidden="1"/>
    </xf>
    <xf numFmtId="0" fontId="6" fillId="0" borderId="5" xfId="0" applyFont="1" applyBorder="1" applyAlignment="1" applyProtection="1">
      <alignment horizontal="left" vertical="center" wrapText="1"/>
      <protection hidden="1"/>
    </xf>
    <xf numFmtId="164" fontId="5" fillId="0" borderId="0" xfId="2" applyNumberFormat="1" applyFont="1" applyAlignment="1" applyProtection="1">
      <alignment horizontal="left" vertical="center" wrapText="1"/>
      <protection hidden="1"/>
    </xf>
    <xf numFmtId="0" fontId="6" fillId="0" borderId="0" xfId="0" applyFont="1" applyAlignment="1" applyProtection="1">
      <alignment horizontal="left" vertical="center" wrapText="1"/>
      <protection hidden="1"/>
    </xf>
    <xf numFmtId="0" fontId="5" fillId="0" borderId="0" xfId="0" applyFont="1" applyAlignment="1" applyProtection="1">
      <alignment horizontal="left" wrapText="1"/>
      <protection hidden="1"/>
    </xf>
    <xf numFmtId="0" fontId="5" fillId="0" borderId="0" xfId="0" applyFont="1" applyAlignment="1" applyProtection="1">
      <alignment horizontal="center" wrapText="1"/>
      <protection hidden="1"/>
    </xf>
    <xf numFmtId="0" fontId="8" fillId="0" borderId="1" xfId="0" applyFont="1" applyBorder="1" applyAlignment="1" applyProtection="1">
      <alignment horizontal="center" vertical="center" textRotation="90" wrapText="1"/>
      <protection hidden="1"/>
    </xf>
    <xf numFmtId="0" fontId="10" fillId="0" borderId="1" xfId="1" applyFont="1" applyFill="1" applyBorder="1" applyAlignment="1" applyProtection="1">
      <alignment horizontal="justify" vertical="center" wrapText="1"/>
      <protection hidden="1"/>
    </xf>
    <xf numFmtId="0" fontId="10" fillId="0" borderId="13" xfId="1" applyFont="1" applyFill="1" applyBorder="1" applyAlignment="1" applyProtection="1">
      <alignment horizontal="justify" vertical="center" wrapText="1"/>
      <protection hidden="1"/>
    </xf>
    <xf numFmtId="0" fontId="8" fillId="0" borderId="13" xfId="0" applyFont="1" applyBorder="1" applyAlignment="1" applyProtection="1">
      <alignment horizontal="center" vertical="center" textRotation="90" wrapText="1"/>
      <protection hidden="1"/>
    </xf>
    <xf numFmtId="0" fontId="8" fillId="0" borderId="18" xfId="0" applyFont="1" applyBorder="1" applyAlignment="1" applyProtection="1">
      <alignment horizontal="center" vertical="center" textRotation="90" wrapText="1"/>
      <protection hidden="1"/>
    </xf>
    <xf numFmtId="0" fontId="13" fillId="0" borderId="13" xfId="0" applyFont="1" applyBorder="1" applyAlignment="1" applyProtection="1">
      <alignment horizontal="justify" vertical="center" wrapText="1"/>
      <protection hidden="1"/>
    </xf>
    <xf numFmtId="0" fontId="13" fillId="0" borderId="1" xfId="0" applyFont="1" applyBorder="1" applyAlignment="1" applyProtection="1">
      <alignment horizontal="justify" vertical="center" wrapText="1"/>
      <protection hidden="1"/>
    </xf>
    <xf numFmtId="0" fontId="13" fillId="0" borderId="19" xfId="0" applyFont="1" applyBorder="1" applyAlignment="1" applyProtection="1">
      <alignment horizontal="justify" vertical="center" wrapText="1"/>
      <protection hidden="1"/>
    </xf>
    <xf numFmtId="0" fontId="13" fillId="0" borderId="19" xfId="0" applyFont="1" applyBorder="1" applyAlignment="1" applyProtection="1">
      <alignment horizontal="center" vertical="center" textRotation="90" wrapText="1"/>
      <protection hidden="1"/>
    </xf>
    <xf numFmtId="0" fontId="13" fillId="2" borderId="18" xfId="0" applyFont="1" applyFill="1" applyBorder="1" applyAlignment="1" applyProtection="1">
      <alignment horizontal="center" vertical="center" wrapText="1"/>
      <protection hidden="1"/>
    </xf>
    <xf numFmtId="0" fontId="13" fillId="0" borderId="18" xfId="0" applyFont="1" applyBorder="1" applyAlignment="1" applyProtection="1">
      <alignment horizontal="justify" vertical="center" wrapText="1"/>
      <protection hidden="1"/>
    </xf>
    <xf numFmtId="0" fontId="13" fillId="0" borderId="19" xfId="0" applyFont="1" applyBorder="1" applyAlignment="1" applyProtection="1">
      <alignment horizontal="center" vertical="center" wrapText="1"/>
      <protection hidden="1"/>
    </xf>
    <xf numFmtId="0" fontId="9" fillId="3" borderId="13" xfId="0" applyFont="1" applyFill="1" applyBorder="1" applyAlignment="1" applyProtection="1">
      <alignment horizontal="center" vertical="center" wrapText="1"/>
      <protection hidden="1"/>
    </xf>
    <xf numFmtId="0" fontId="9" fillId="3" borderId="18" xfId="0" applyFont="1" applyFill="1" applyBorder="1" applyAlignment="1" applyProtection="1">
      <alignment horizontal="center" vertical="center" wrapText="1"/>
      <protection hidden="1"/>
    </xf>
    <xf numFmtId="0" fontId="9" fillId="5" borderId="1" xfId="0" applyFont="1" applyFill="1" applyBorder="1" applyAlignment="1" applyProtection="1">
      <alignment horizontal="center" vertical="center" wrapText="1"/>
      <protection hidden="1"/>
    </xf>
    <xf numFmtId="0" fontId="9" fillId="5" borderId="18" xfId="0" applyFont="1" applyFill="1" applyBorder="1" applyAlignment="1" applyProtection="1">
      <alignment horizontal="center" vertical="center" wrapText="1"/>
      <protection hidden="1"/>
    </xf>
    <xf numFmtId="165" fontId="8" fillId="0" borderId="13" xfId="0" applyNumberFormat="1" applyFont="1" applyBorder="1" applyAlignment="1" applyProtection="1">
      <alignment horizontal="justify" vertical="center" wrapText="1"/>
      <protection hidden="1"/>
    </xf>
    <xf numFmtId="0" fontId="8" fillId="0" borderId="15" xfId="0" applyFont="1" applyBorder="1" applyAlignment="1" applyProtection="1">
      <alignment horizontal="justify" vertical="center" wrapText="1"/>
      <protection hidden="1"/>
    </xf>
    <xf numFmtId="0" fontId="8" fillId="0" borderId="13" xfId="1" applyFont="1" applyFill="1" applyBorder="1" applyAlignment="1" applyProtection="1">
      <alignment horizontal="justify" vertical="center" wrapText="1"/>
      <protection hidden="1"/>
    </xf>
    <xf numFmtId="166" fontId="8" fillId="0" borderId="15" xfId="0" applyNumberFormat="1" applyFont="1" applyBorder="1" applyAlignment="1" applyProtection="1">
      <alignment horizontal="justify" vertical="center" wrapText="1"/>
      <protection hidden="1"/>
    </xf>
    <xf numFmtId="0" fontId="8" fillId="0" borderId="0" xfId="0" applyFont="1" applyAlignment="1" applyProtection="1">
      <alignment horizontal="center" wrapText="1"/>
      <protection hidden="1"/>
    </xf>
    <xf numFmtId="0" fontId="5" fillId="0" borderId="0" xfId="0" applyFont="1" applyAlignment="1" applyProtection="1">
      <alignment horizontal="center" vertical="center" wrapText="1"/>
      <protection hidden="1"/>
    </xf>
    <xf numFmtId="0" fontId="8" fillId="0" borderId="0" xfId="0" applyFont="1" applyAlignment="1" applyProtection="1">
      <alignment horizontal="center" vertical="center" wrapText="1"/>
      <protection hidden="1"/>
    </xf>
    <xf numFmtId="0" fontId="6" fillId="0" borderId="5" xfId="0" applyFont="1" applyBorder="1" applyAlignment="1" applyProtection="1">
      <alignment horizontal="center" wrapText="1"/>
      <protection hidden="1"/>
    </xf>
    <xf numFmtId="0" fontId="6" fillId="0" borderId="0" xfId="0" applyFont="1" applyAlignment="1" applyProtection="1">
      <alignment horizontal="center" wrapText="1"/>
      <protection hidden="1"/>
    </xf>
    <xf numFmtId="164" fontId="5" fillId="0" borderId="0" xfId="2" applyNumberFormat="1" applyFont="1" applyAlignment="1" applyProtection="1">
      <alignment horizontal="center" vertical="center" wrapText="1"/>
      <protection hidden="1"/>
    </xf>
    <xf numFmtId="0" fontId="8" fillId="0" borderId="1" xfId="0" applyFont="1" applyBorder="1" applyAlignment="1" applyProtection="1">
      <alignment horizontal="justify" vertical="top" wrapText="1"/>
      <protection hidden="1"/>
    </xf>
    <xf numFmtId="0" fontId="8" fillId="0" borderId="18" xfId="0" applyFont="1" applyBorder="1" applyAlignment="1" applyProtection="1">
      <alignment horizontal="justify" vertical="top" wrapText="1"/>
      <protection hidden="1"/>
    </xf>
    <xf numFmtId="165" fontId="8" fillId="0" borderId="15" xfId="0" applyNumberFormat="1" applyFont="1" applyBorder="1" applyAlignment="1" applyProtection="1">
      <alignment horizontal="justify" vertical="center" wrapText="1"/>
      <protection hidden="1"/>
    </xf>
    <xf numFmtId="0" fontId="8" fillId="0" borderId="0" xfId="0" applyFont="1" applyAlignment="1" applyProtection="1">
      <alignment horizontal="justify" wrapText="1"/>
      <protection hidden="1"/>
    </xf>
    <xf numFmtId="0" fontId="8" fillId="0" borderId="1" xfId="1" applyFont="1" applyFill="1" applyBorder="1" applyAlignment="1" applyProtection="1">
      <alignment horizontal="justify" vertical="center" wrapText="1"/>
      <protection hidden="1"/>
    </xf>
    <xf numFmtId="0" fontId="8" fillId="4" borderId="1" xfId="0" applyFont="1" applyFill="1" applyBorder="1" applyAlignment="1" applyProtection="1">
      <alignment horizontal="justify" vertical="center" wrapText="1"/>
      <protection hidden="1"/>
    </xf>
    <xf numFmtId="165" fontId="8" fillId="0" borderId="1" xfId="0" applyNumberFormat="1" applyFont="1" applyBorder="1" applyAlignment="1" applyProtection="1">
      <alignment horizontal="justify" vertical="center" wrapText="1"/>
      <protection hidden="1"/>
    </xf>
    <xf numFmtId="165" fontId="8" fillId="0" borderId="18" xfId="0" applyNumberFormat="1" applyFont="1" applyBorder="1" applyAlignment="1" applyProtection="1">
      <alignment horizontal="justify" vertical="center" wrapText="1"/>
      <protection hidden="1"/>
    </xf>
    <xf numFmtId="166" fontId="8" fillId="0" borderId="1" xfId="0" applyNumberFormat="1" applyFont="1" applyBorder="1" applyAlignment="1" applyProtection="1">
      <alignment horizontal="justify" vertical="center" wrapText="1"/>
      <protection hidden="1"/>
    </xf>
    <xf numFmtId="165" fontId="8" fillId="0" borderId="1" xfId="0" applyNumberFormat="1" applyFont="1" applyBorder="1" applyAlignment="1" applyProtection="1">
      <alignment horizontal="justify" vertical="top" wrapText="1"/>
      <protection hidden="1"/>
    </xf>
    <xf numFmtId="0" fontId="16" fillId="0" borderId="18" xfId="0" applyFont="1" applyBorder="1" applyAlignment="1" applyProtection="1">
      <alignment horizontal="justify" vertical="center" wrapText="1"/>
      <protection hidden="1"/>
    </xf>
    <xf numFmtId="14" fontId="8" fillId="0" borderId="18" xfId="0" applyNumberFormat="1" applyFont="1" applyBorder="1" applyAlignment="1" applyProtection="1">
      <alignment horizontal="justify" vertical="top" wrapText="1"/>
      <protection hidden="1"/>
    </xf>
    <xf numFmtId="0" fontId="18" fillId="0" borderId="1" xfId="0" applyFont="1" applyBorder="1" applyAlignment="1" applyProtection="1">
      <alignment horizontal="justify" vertical="center" wrapText="1"/>
      <protection hidden="1"/>
    </xf>
    <xf numFmtId="0" fontId="18" fillId="0" borderId="18" xfId="0" applyFont="1" applyBorder="1" applyAlignment="1" applyProtection="1">
      <alignment horizontal="justify" vertical="center" wrapText="1"/>
      <protection hidden="1"/>
    </xf>
    <xf numFmtId="0" fontId="17" fillId="0" borderId="1" xfId="0" applyFont="1" applyBorder="1" applyAlignment="1" applyProtection="1">
      <alignment horizontal="justify" vertical="center" wrapText="1"/>
      <protection hidden="1"/>
    </xf>
    <xf numFmtId="165" fontId="13" fillId="0" borderId="18" xfId="0" applyNumberFormat="1" applyFont="1" applyBorder="1" applyAlignment="1" applyProtection="1">
      <alignment horizontal="justify" vertical="center" wrapText="1"/>
      <protection hidden="1"/>
    </xf>
    <xf numFmtId="0" fontId="11" fillId="0" borderId="0" xfId="0" applyFont="1" applyBorder="1" applyAlignment="1" applyProtection="1">
      <alignment horizontal="justify" wrapText="1"/>
      <protection hidden="1"/>
    </xf>
    <xf numFmtId="165" fontId="11" fillId="4" borderId="0" xfId="0" applyNumberFormat="1" applyFont="1" applyFill="1" applyBorder="1" applyAlignment="1" applyProtection="1">
      <alignment horizontal="justify" vertical="center" wrapText="1"/>
      <protection hidden="1"/>
    </xf>
    <xf numFmtId="9" fontId="11" fillId="4" borderId="0" xfId="3" applyFont="1" applyFill="1" applyBorder="1" applyAlignment="1" applyProtection="1">
      <alignment horizontal="justify" vertical="center" wrapText="1"/>
      <protection hidden="1"/>
    </xf>
    <xf numFmtId="0" fontId="11" fillId="0" borderId="0" xfId="0" applyFont="1" applyAlignment="1" applyProtection="1">
      <alignment horizontal="justify" wrapText="1"/>
      <protection hidden="1"/>
    </xf>
    <xf numFmtId="0" fontId="11" fillId="4" borderId="0" xfId="0" applyFont="1" applyFill="1" applyBorder="1" applyAlignment="1" applyProtection="1">
      <alignment horizontal="justify" vertical="center" wrapText="1"/>
      <protection hidden="1"/>
    </xf>
    <xf numFmtId="165" fontId="11" fillId="0" borderId="0" xfId="0" applyNumberFormat="1" applyFont="1" applyBorder="1" applyAlignment="1" applyProtection="1">
      <alignment horizontal="justify" vertical="center" wrapText="1"/>
      <protection hidden="1"/>
    </xf>
    <xf numFmtId="0" fontId="6" fillId="0" borderId="3" xfId="0" applyFont="1" applyBorder="1" applyAlignment="1" applyProtection="1">
      <alignment horizontal="center" wrapText="1"/>
      <protection hidden="1"/>
    </xf>
    <xf numFmtId="0" fontId="9" fillId="0" borderId="0" xfId="0" applyFont="1" applyAlignment="1" applyProtection="1">
      <alignment horizontal="center" wrapText="1"/>
      <protection hidden="1"/>
    </xf>
    <xf numFmtId="164" fontId="6" fillId="0" borderId="0" xfId="2" applyNumberFormat="1" applyFont="1" applyAlignment="1" applyProtection="1">
      <alignment horizontal="center" vertical="center" wrapText="1"/>
      <protection hidden="1"/>
    </xf>
    <xf numFmtId="166" fontId="8" fillId="0" borderId="13" xfId="0" applyNumberFormat="1" applyFont="1" applyBorder="1" applyAlignment="1" applyProtection="1">
      <alignment horizontal="justify" vertical="top" wrapText="1"/>
      <protection hidden="1"/>
    </xf>
    <xf numFmtId="0" fontId="8" fillId="4" borderId="1" xfId="0" applyFont="1" applyFill="1" applyBorder="1" applyAlignment="1" applyProtection="1">
      <alignment horizontal="justify" vertical="top" wrapText="1"/>
      <protection hidden="1"/>
    </xf>
    <xf numFmtId="166" fontId="8" fillId="0" borderId="1" xfId="0" applyNumberFormat="1" applyFont="1" applyBorder="1" applyAlignment="1" applyProtection="1">
      <alignment horizontal="justify" vertical="top" wrapText="1"/>
      <protection hidden="1"/>
    </xf>
    <xf numFmtId="165" fontId="13" fillId="4" borderId="13" xfId="0" applyNumberFormat="1" applyFont="1" applyFill="1" applyBorder="1" applyAlignment="1" applyProtection="1">
      <alignment horizontal="justify" vertical="center" wrapText="1"/>
      <protection hidden="1"/>
    </xf>
    <xf numFmtId="0" fontId="13" fillId="4" borderId="1" xfId="0" applyFont="1" applyFill="1" applyBorder="1" applyAlignment="1" applyProtection="1">
      <alignment horizontal="justify" vertical="center" wrapText="1"/>
      <protection hidden="1"/>
    </xf>
    <xf numFmtId="165" fontId="13" fillId="4" borderId="1" xfId="0" applyNumberFormat="1" applyFont="1" applyFill="1" applyBorder="1" applyAlignment="1" applyProtection="1">
      <alignment horizontal="justify" vertical="center" wrapText="1"/>
      <protection hidden="1"/>
    </xf>
    <xf numFmtId="0" fontId="18" fillId="4" borderId="18" xfId="0" applyFont="1" applyFill="1" applyBorder="1" applyAlignment="1" applyProtection="1">
      <alignment horizontal="justify" vertical="center" wrapText="1"/>
      <protection hidden="1"/>
    </xf>
    <xf numFmtId="0" fontId="6" fillId="0" borderId="0" xfId="0" applyFont="1" applyBorder="1" applyAlignment="1" applyProtection="1">
      <alignment horizontal="center" wrapText="1"/>
      <protection hidden="1"/>
    </xf>
    <xf numFmtId="0" fontId="5" fillId="0" borderId="0" xfId="0" applyFont="1" applyBorder="1" applyAlignment="1" applyProtection="1">
      <alignment wrapText="1"/>
      <protection hidden="1"/>
    </xf>
    <xf numFmtId="0" fontId="5" fillId="0" borderId="0" xfId="0" applyFont="1" applyBorder="1" applyAlignment="1" applyProtection="1">
      <alignment horizontal="left" wrapText="1"/>
      <protection hidden="1"/>
    </xf>
    <xf numFmtId="0" fontId="5" fillId="0" borderId="0" xfId="0" applyFont="1" applyBorder="1" applyAlignment="1" applyProtection="1">
      <alignment horizontal="center" vertical="center" wrapText="1"/>
      <protection hidden="1"/>
    </xf>
    <xf numFmtId="0" fontId="5" fillId="0" borderId="0" xfId="0" applyFont="1" applyBorder="1" applyAlignment="1" applyProtection="1">
      <alignment horizontal="center" wrapText="1"/>
      <protection hidden="1"/>
    </xf>
    <xf numFmtId="0" fontId="4" fillId="8" borderId="1" xfId="0" applyFont="1" applyFill="1" applyBorder="1" applyAlignment="1" applyProtection="1">
      <alignment horizontal="center" vertical="center" wrapText="1"/>
      <protection hidden="1"/>
    </xf>
    <xf numFmtId="165" fontId="8" fillId="0" borderId="25" xfId="0" applyNumberFormat="1" applyFont="1" applyBorder="1" applyAlignment="1" applyProtection="1">
      <alignment horizontal="justify" vertical="top" wrapText="1"/>
      <protection hidden="1"/>
    </xf>
    <xf numFmtId="165" fontId="8" fillId="0" borderId="2" xfId="0" applyNumberFormat="1" applyFont="1" applyBorder="1" applyAlignment="1" applyProtection="1">
      <alignment horizontal="justify" vertical="center" wrapText="1"/>
      <protection hidden="1"/>
    </xf>
    <xf numFmtId="0" fontId="8" fillId="0" borderId="21" xfId="0" applyFont="1" applyBorder="1" applyAlignment="1" applyProtection="1">
      <alignment horizontal="justify" vertical="center" wrapText="1"/>
      <protection hidden="1"/>
    </xf>
    <xf numFmtId="0" fontId="8" fillId="0" borderId="22" xfId="0" applyFont="1" applyBorder="1" applyAlignment="1" applyProtection="1">
      <alignment horizontal="justify" vertical="center" wrapText="1"/>
      <protection hidden="1"/>
    </xf>
    <xf numFmtId="0" fontId="8" fillId="0" borderId="23" xfId="0" applyFont="1" applyBorder="1" applyAlignment="1" applyProtection="1">
      <alignment horizontal="justify" vertical="center" wrapText="1"/>
      <protection hidden="1"/>
    </xf>
    <xf numFmtId="165" fontId="8" fillId="0" borderId="26" xfId="0" applyNumberFormat="1" applyFont="1" applyBorder="1" applyAlignment="1" applyProtection="1">
      <alignment horizontal="justify" vertical="center" wrapText="1"/>
      <protection hidden="1"/>
    </xf>
    <xf numFmtId="165" fontId="8" fillId="0" borderId="2" xfId="0" applyNumberFormat="1" applyFont="1" applyBorder="1" applyAlignment="1" applyProtection="1">
      <alignment horizontal="justify" vertical="top" wrapText="1"/>
      <protection hidden="1"/>
    </xf>
    <xf numFmtId="0" fontId="8" fillId="0" borderId="30" xfId="0" applyFont="1" applyBorder="1" applyAlignment="1" applyProtection="1">
      <alignment horizontal="justify" vertical="top" wrapText="1"/>
      <protection hidden="1"/>
    </xf>
    <xf numFmtId="0" fontId="8" fillId="0" borderId="2" xfId="0" applyFont="1" applyBorder="1" applyAlignment="1" applyProtection="1">
      <alignment horizontal="justify" vertical="center" wrapText="1"/>
      <protection hidden="1"/>
    </xf>
    <xf numFmtId="0" fontId="8" fillId="0" borderId="30" xfId="0" applyFont="1" applyBorder="1" applyAlignment="1" applyProtection="1">
      <alignment horizontal="justify" vertical="center" wrapText="1"/>
      <protection hidden="1"/>
    </xf>
    <xf numFmtId="165" fontId="13" fillId="4" borderId="2" xfId="0" applyNumberFormat="1" applyFont="1" applyFill="1" applyBorder="1" applyAlignment="1" applyProtection="1">
      <alignment horizontal="justify" vertical="center" wrapText="1"/>
      <protection hidden="1"/>
    </xf>
    <xf numFmtId="165" fontId="13" fillId="0" borderId="30" xfId="0" applyNumberFormat="1" applyFont="1" applyBorder="1" applyAlignment="1" applyProtection="1">
      <alignment horizontal="justify" vertical="center" wrapText="1"/>
      <protection hidden="1"/>
    </xf>
    <xf numFmtId="0" fontId="11" fillId="0" borderId="13" xfId="0" applyFont="1" applyBorder="1" applyAlignment="1" applyProtection="1">
      <alignment horizontal="justify" vertical="center" wrapText="1"/>
      <protection hidden="1"/>
    </xf>
    <xf numFmtId="0" fontId="11" fillId="0" borderId="1" xfId="0" applyFont="1" applyBorder="1" applyAlignment="1" applyProtection="1">
      <alignment horizontal="justify" vertical="center" wrapText="1"/>
      <protection hidden="1"/>
    </xf>
    <xf numFmtId="0" fontId="11" fillId="0" borderId="18" xfId="0" applyFont="1" applyBorder="1" applyAlignment="1" applyProtection="1">
      <alignment horizontal="justify" vertical="center" wrapText="1"/>
      <protection hidden="1"/>
    </xf>
    <xf numFmtId="0" fontId="11" fillId="0" borderId="13" xfId="0" applyFont="1" applyBorder="1" applyAlignment="1" applyProtection="1">
      <alignment horizontal="center" vertical="center" wrapText="1"/>
      <protection hidden="1"/>
    </xf>
    <xf numFmtId="0" fontId="11" fillId="0" borderId="1" xfId="0" applyFont="1" applyBorder="1" applyAlignment="1" applyProtection="1">
      <alignment horizontal="center" vertical="center" wrapText="1"/>
      <protection hidden="1"/>
    </xf>
    <xf numFmtId="0" fontId="11" fillId="0" borderId="18" xfId="0" applyFont="1" applyBorder="1" applyAlignment="1" applyProtection="1">
      <alignment horizontal="center" vertical="center" wrapText="1"/>
      <protection hidden="1"/>
    </xf>
    <xf numFmtId="0" fontId="8" fillId="2" borderId="13" xfId="0" applyFont="1" applyFill="1" applyBorder="1" applyAlignment="1" applyProtection="1">
      <alignment horizontal="center" vertical="center" wrapText="1"/>
      <protection hidden="1"/>
    </xf>
    <xf numFmtId="0" fontId="8" fillId="2" borderId="1" xfId="0" applyFont="1" applyFill="1" applyBorder="1" applyAlignment="1" applyProtection="1">
      <alignment horizontal="center" vertical="center" wrapText="1"/>
      <protection hidden="1"/>
    </xf>
    <xf numFmtId="0" fontId="8" fillId="2" borderId="18" xfId="0" applyFont="1" applyFill="1" applyBorder="1" applyAlignment="1" applyProtection="1">
      <alignment horizontal="center" vertical="center" wrapText="1"/>
      <protection hidden="1"/>
    </xf>
    <xf numFmtId="0" fontId="6" fillId="7" borderId="24" xfId="0" applyFont="1" applyFill="1" applyBorder="1" applyAlignment="1" applyProtection="1">
      <alignment horizontal="center" vertical="center" wrapText="1"/>
      <protection hidden="1"/>
    </xf>
    <xf numFmtId="0" fontId="6" fillId="7" borderId="13" xfId="0" applyFont="1" applyFill="1" applyBorder="1" applyAlignment="1" applyProtection="1">
      <alignment horizontal="center" vertical="center" wrapText="1"/>
      <protection hidden="1"/>
    </xf>
    <xf numFmtId="0" fontId="6" fillId="7" borderId="18" xfId="0" applyFont="1" applyFill="1" applyBorder="1" applyAlignment="1" applyProtection="1">
      <alignment horizontal="center" vertical="center" wrapText="1"/>
      <protection hidden="1"/>
    </xf>
    <xf numFmtId="0" fontId="9" fillId="0" borderId="0" xfId="0" applyFont="1" applyBorder="1" applyAlignment="1" applyProtection="1">
      <alignment vertical="center" wrapText="1"/>
      <protection hidden="1"/>
    </xf>
    <xf numFmtId="0" fontId="4" fillId="0" borderId="5" xfId="0" applyFont="1" applyBorder="1" applyAlignment="1">
      <alignment horizontal="center" vertical="center" wrapText="1"/>
    </xf>
    <xf numFmtId="0" fontId="4" fillId="0" borderId="11" xfId="0" applyFont="1" applyBorder="1" applyAlignment="1">
      <alignment horizontal="center" vertical="center" wrapText="1"/>
    </xf>
    <xf numFmtId="165" fontId="8" fillId="0" borderId="3" xfId="0" applyNumberFormat="1" applyFont="1" applyBorder="1" applyAlignment="1" applyProtection="1">
      <alignment horizontal="justify" vertical="center" wrapText="1"/>
      <protection hidden="1"/>
    </xf>
    <xf numFmtId="165" fontId="8" fillId="0" borderId="34" xfId="0" applyNumberFormat="1" applyFont="1" applyBorder="1" applyAlignment="1" applyProtection="1">
      <alignment horizontal="justify" vertical="center" wrapText="1"/>
      <protection hidden="1"/>
    </xf>
    <xf numFmtId="165" fontId="8" fillId="0" borderId="27" xfId="0" applyNumberFormat="1" applyFont="1" applyBorder="1" applyAlignment="1" applyProtection="1">
      <alignment horizontal="justify" vertical="center" wrapText="1"/>
      <protection hidden="1"/>
    </xf>
    <xf numFmtId="0" fontId="8" fillId="0" borderId="27" xfId="0" applyFont="1" applyBorder="1" applyAlignment="1" applyProtection="1">
      <alignment horizontal="justify" vertical="center" wrapText="1"/>
      <protection hidden="1"/>
    </xf>
    <xf numFmtId="0" fontId="8" fillId="0" borderId="3" xfId="0" applyFont="1" applyBorder="1" applyAlignment="1" applyProtection="1">
      <alignment horizontal="justify" vertical="center" wrapText="1"/>
      <protection hidden="1"/>
    </xf>
    <xf numFmtId="0" fontId="8" fillId="0" borderId="34" xfId="0" applyFont="1" applyBorder="1" applyAlignment="1" applyProtection="1">
      <alignment horizontal="justify" vertical="center" wrapText="1"/>
      <protection hidden="1"/>
    </xf>
    <xf numFmtId="165" fontId="8" fillId="0" borderId="35" xfId="0" applyNumberFormat="1" applyFont="1" applyBorder="1" applyAlignment="1" applyProtection="1">
      <alignment horizontal="justify" vertical="center" wrapText="1"/>
      <protection hidden="1"/>
    </xf>
    <xf numFmtId="165" fontId="8" fillId="0" borderId="36" xfId="0" applyNumberFormat="1" applyFont="1" applyBorder="1" applyAlignment="1" applyProtection="1">
      <alignment horizontal="justify" vertical="center" wrapText="1"/>
      <protection hidden="1"/>
    </xf>
    <xf numFmtId="165" fontId="8" fillId="0" borderId="37" xfId="0" applyNumberFormat="1" applyFont="1" applyBorder="1" applyAlignment="1" applyProtection="1">
      <alignment horizontal="justify" vertical="center" wrapText="1"/>
      <protection hidden="1"/>
    </xf>
    <xf numFmtId="0" fontId="8" fillId="0" borderId="35" xfId="0" applyFont="1" applyBorder="1" applyAlignment="1" applyProtection="1">
      <alignment horizontal="justify" vertical="center" wrapText="1"/>
      <protection hidden="1"/>
    </xf>
    <xf numFmtId="0" fontId="8" fillId="0" borderId="36" xfId="0" applyFont="1" applyBorder="1" applyAlignment="1" applyProtection="1">
      <alignment horizontal="justify" vertical="center" wrapText="1"/>
      <protection hidden="1"/>
    </xf>
    <xf numFmtId="0" fontId="8" fillId="0" borderId="37" xfId="0" applyFont="1" applyBorder="1" applyAlignment="1" applyProtection="1">
      <alignment horizontal="justify" vertical="center" wrapText="1"/>
      <protection hidden="1"/>
    </xf>
    <xf numFmtId="166" fontId="8" fillId="4" borderId="1" xfId="0" applyNumberFormat="1" applyFont="1" applyFill="1" applyBorder="1" applyAlignment="1" applyProtection="1">
      <alignment horizontal="justify" vertical="top" wrapText="1"/>
      <protection hidden="1"/>
    </xf>
    <xf numFmtId="0" fontId="8" fillId="0" borderId="7" xfId="0" applyFont="1" applyBorder="1" applyAlignment="1" applyProtection="1">
      <alignment horizontal="justify" vertical="center" wrapText="1"/>
      <protection hidden="1"/>
    </xf>
    <xf numFmtId="0" fontId="8" fillId="0" borderId="41" xfId="0" applyFont="1" applyBorder="1" applyAlignment="1" applyProtection="1">
      <alignment horizontal="justify" vertical="center" wrapText="1"/>
      <protection hidden="1"/>
    </xf>
    <xf numFmtId="0" fontId="8" fillId="0" borderId="43" xfId="0" applyFont="1" applyBorder="1" applyAlignment="1" applyProtection="1">
      <alignment horizontal="justify" vertical="center" wrapText="1"/>
      <protection hidden="1"/>
    </xf>
    <xf numFmtId="0" fontId="8" fillId="0" borderId="25" xfId="0" applyFont="1" applyBorder="1" applyAlignment="1" applyProtection="1">
      <alignment horizontal="justify" vertical="center" wrapText="1"/>
      <protection hidden="1"/>
    </xf>
    <xf numFmtId="0" fontId="8" fillId="0" borderId="12" xfId="0" applyFont="1" applyBorder="1" applyAlignment="1" applyProtection="1">
      <alignment horizontal="justify" vertical="center" wrapText="1"/>
      <protection hidden="1"/>
    </xf>
    <xf numFmtId="165" fontId="8" fillId="0" borderId="12" xfId="0" applyNumberFormat="1" applyFont="1" applyBorder="1" applyAlignment="1" applyProtection="1">
      <alignment horizontal="justify" vertical="top" wrapText="1"/>
      <protection hidden="1"/>
    </xf>
    <xf numFmtId="0" fontId="8" fillId="0" borderId="45" xfId="0" applyFont="1" applyBorder="1" applyAlignment="1" applyProtection="1">
      <alignment horizontal="justify" vertical="center" wrapText="1"/>
      <protection hidden="1"/>
    </xf>
    <xf numFmtId="166" fontId="8" fillId="0" borderId="1" xfId="0" applyNumberFormat="1" applyFont="1" applyBorder="1" applyAlignment="1" applyProtection="1">
      <alignment vertical="top" wrapText="1"/>
      <protection hidden="1"/>
    </xf>
    <xf numFmtId="165" fontId="8" fillId="0" borderId="12" xfId="0" applyNumberFormat="1" applyFont="1" applyBorder="1" applyAlignment="1" applyProtection="1">
      <alignment vertical="top" wrapText="1"/>
      <protection hidden="1"/>
    </xf>
    <xf numFmtId="0" fontId="8" fillId="0" borderId="24" xfId="0" applyFont="1" applyBorder="1" applyAlignment="1" applyProtection="1">
      <alignment horizontal="justify" vertical="top" wrapText="1"/>
      <protection hidden="1"/>
    </xf>
    <xf numFmtId="0" fontId="8" fillId="0" borderId="24" xfId="0" applyFont="1" applyBorder="1" applyAlignment="1" applyProtection="1">
      <alignment horizontal="justify" vertical="center" wrapText="1"/>
      <protection hidden="1"/>
    </xf>
    <xf numFmtId="0" fontId="8" fillId="0" borderId="1" xfId="0" applyFont="1" applyBorder="1" applyAlignment="1" applyProtection="1">
      <alignment vertical="center" wrapText="1"/>
      <protection hidden="1"/>
    </xf>
    <xf numFmtId="165" fontId="8" fillId="0" borderId="1" xfId="0" applyNumberFormat="1" applyFont="1" applyBorder="1" applyAlignment="1" applyProtection="1">
      <alignment vertical="center" wrapText="1"/>
      <protection hidden="1"/>
    </xf>
    <xf numFmtId="165" fontId="8" fillId="0" borderId="7" xfId="0" applyNumberFormat="1" applyFont="1" applyBorder="1" applyAlignment="1" applyProtection="1">
      <alignment horizontal="justify" vertical="center" wrapText="1"/>
      <protection hidden="1"/>
    </xf>
    <xf numFmtId="166" fontId="8" fillId="4" borderId="7" xfId="0" applyNumberFormat="1" applyFont="1" applyFill="1" applyBorder="1" applyAlignment="1" applyProtection="1">
      <alignment horizontal="justify" vertical="top" wrapText="1"/>
      <protection hidden="1"/>
    </xf>
    <xf numFmtId="14" fontId="8" fillId="0" borderId="7" xfId="0" applyNumberFormat="1" applyFont="1" applyBorder="1" applyAlignment="1" applyProtection="1">
      <alignment horizontal="justify" vertical="center" wrapText="1"/>
      <protection hidden="1"/>
    </xf>
    <xf numFmtId="0" fontId="8" fillId="0" borderId="33" xfId="0" applyFont="1" applyBorder="1" applyAlignment="1" applyProtection="1">
      <alignment horizontal="justify" vertical="center" wrapText="1"/>
      <protection hidden="1"/>
    </xf>
    <xf numFmtId="166" fontId="8" fillId="4" borderId="15" xfId="0" applyNumberFormat="1" applyFont="1" applyFill="1" applyBorder="1" applyAlignment="1" applyProtection="1">
      <alignment horizontal="justify" vertical="top" wrapText="1"/>
      <protection hidden="1"/>
    </xf>
    <xf numFmtId="165" fontId="8" fillId="0" borderId="18" xfId="0" applyNumberFormat="1" applyFont="1" applyBorder="1" applyAlignment="1" applyProtection="1">
      <alignment vertical="top" wrapText="1"/>
      <protection hidden="1"/>
    </xf>
    <xf numFmtId="166" fontId="8" fillId="0" borderId="18" xfId="0" applyNumberFormat="1" applyFont="1" applyBorder="1" applyAlignment="1" applyProtection="1">
      <alignment vertical="top" wrapText="1"/>
      <protection hidden="1"/>
    </xf>
    <xf numFmtId="0" fontId="8" fillId="0" borderId="18" xfId="0" applyFont="1" applyBorder="1" applyAlignment="1" applyProtection="1">
      <alignment vertical="center" wrapText="1"/>
      <protection hidden="1"/>
    </xf>
    <xf numFmtId="165" fontId="8" fillId="0" borderId="18" xfId="0" applyNumberFormat="1" applyFont="1" applyBorder="1" applyAlignment="1" applyProtection="1">
      <alignment vertical="center" wrapText="1"/>
      <protection hidden="1"/>
    </xf>
    <xf numFmtId="165" fontId="13" fillId="4" borderId="12" xfId="0" applyNumberFormat="1" applyFont="1" applyFill="1" applyBorder="1" applyAlignment="1" applyProtection="1">
      <alignment horizontal="justify" vertical="center" wrapText="1"/>
      <protection hidden="1"/>
    </xf>
    <xf numFmtId="165" fontId="13" fillId="4" borderId="50" xfId="0" applyNumberFormat="1" applyFont="1" applyFill="1" applyBorder="1" applyAlignment="1" applyProtection="1">
      <alignment horizontal="justify" vertical="center" wrapText="1"/>
      <protection hidden="1"/>
    </xf>
    <xf numFmtId="0" fontId="8" fillId="0" borderId="44" xfId="0" applyFont="1" applyBorder="1" applyAlignment="1" applyProtection="1">
      <alignment horizontal="justify" vertical="center" wrapText="1"/>
      <protection hidden="1"/>
    </xf>
    <xf numFmtId="165" fontId="13" fillId="4" borderId="7" xfId="0" applyNumberFormat="1" applyFont="1" applyFill="1" applyBorder="1" applyAlignment="1" applyProtection="1">
      <alignment horizontal="justify" vertical="center" wrapText="1"/>
      <protection hidden="1"/>
    </xf>
    <xf numFmtId="0" fontId="13" fillId="4" borderId="15" xfId="0" applyFont="1" applyFill="1" applyBorder="1" applyAlignment="1" applyProtection="1">
      <alignment horizontal="justify" vertical="center" wrapText="1"/>
      <protection hidden="1"/>
    </xf>
    <xf numFmtId="165" fontId="13" fillId="4" borderId="15" xfId="0" applyNumberFormat="1" applyFont="1" applyFill="1" applyBorder="1" applyAlignment="1" applyProtection="1">
      <alignment horizontal="justify" vertical="center" wrapText="1"/>
      <protection hidden="1"/>
    </xf>
    <xf numFmtId="165" fontId="13" fillId="4" borderId="25" xfId="0" applyNumberFormat="1" applyFont="1" applyFill="1" applyBorder="1" applyAlignment="1" applyProtection="1">
      <alignment horizontal="justify" vertical="center" wrapText="1"/>
      <protection hidden="1"/>
    </xf>
    <xf numFmtId="165" fontId="8" fillId="0" borderId="11" xfId="0" applyNumberFormat="1" applyFont="1" applyBorder="1" applyAlignment="1" applyProtection="1">
      <alignment horizontal="justify" vertical="center" wrapText="1"/>
      <protection hidden="1"/>
    </xf>
    <xf numFmtId="165" fontId="8" fillId="0" borderId="10" xfId="0" applyNumberFormat="1" applyFont="1" applyBorder="1" applyAlignment="1" applyProtection="1">
      <alignment horizontal="justify" vertical="center" wrapText="1"/>
      <protection hidden="1"/>
    </xf>
    <xf numFmtId="165" fontId="8" fillId="0" borderId="42" xfId="0" applyNumberFormat="1" applyFont="1" applyBorder="1" applyAlignment="1" applyProtection="1">
      <alignment horizontal="justify" vertical="center" wrapText="1"/>
      <protection hidden="1"/>
    </xf>
    <xf numFmtId="0" fontId="8" fillId="0" borderId="1" xfId="0" applyFont="1" applyBorder="1" applyAlignment="1" applyProtection="1">
      <alignment horizontal="justify" wrapText="1"/>
      <protection hidden="1"/>
    </xf>
    <xf numFmtId="165" fontId="8" fillId="0" borderId="12" xfId="0" applyNumberFormat="1" applyFont="1" applyBorder="1" applyAlignment="1" applyProtection="1">
      <alignment horizontal="justify" vertical="center" wrapText="1"/>
      <protection hidden="1"/>
    </xf>
    <xf numFmtId="0" fontId="8" fillId="0" borderId="5" xfId="0" applyFont="1" applyBorder="1" applyAlignment="1" applyProtection="1">
      <alignment horizontal="justify" vertical="center" wrapText="1"/>
      <protection hidden="1"/>
    </xf>
    <xf numFmtId="0" fontId="8" fillId="0" borderId="50" xfId="0" applyFont="1" applyBorder="1" applyAlignment="1" applyProtection="1">
      <alignment horizontal="justify" vertical="center" wrapText="1"/>
      <protection hidden="1"/>
    </xf>
    <xf numFmtId="165" fontId="8" fillId="0" borderId="24" xfId="0" applyNumberFormat="1" applyFont="1" applyBorder="1" applyAlignment="1" applyProtection="1">
      <alignment horizontal="justify" vertical="top" wrapText="1"/>
      <protection hidden="1"/>
    </xf>
    <xf numFmtId="165" fontId="8" fillId="0" borderId="33" xfId="0" applyNumberFormat="1" applyFont="1" applyBorder="1" applyAlignment="1" applyProtection="1">
      <alignment horizontal="justify" vertical="center" wrapText="1"/>
      <protection hidden="1"/>
    </xf>
    <xf numFmtId="165" fontId="8" fillId="0" borderId="0" xfId="0" applyNumberFormat="1" applyFont="1" applyBorder="1" applyAlignment="1" applyProtection="1">
      <alignment horizontal="justify" vertical="center" wrapText="1"/>
      <protection hidden="1"/>
    </xf>
    <xf numFmtId="165" fontId="8" fillId="0" borderId="49" xfId="0" applyNumberFormat="1" applyFont="1" applyBorder="1" applyAlignment="1" applyProtection="1">
      <alignment horizontal="justify" vertical="center" wrapText="1"/>
      <protection hidden="1"/>
    </xf>
    <xf numFmtId="165" fontId="8" fillId="0" borderId="51" xfId="0" applyNumberFormat="1" applyFont="1" applyBorder="1" applyAlignment="1" applyProtection="1">
      <alignment horizontal="justify" vertical="center" wrapText="1"/>
      <protection hidden="1"/>
    </xf>
    <xf numFmtId="0" fontId="8" fillId="0" borderId="15" xfId="0" applyFont="1" applyBorder="1" applyAlignment="1" applyProtection="1">
      <alignment vertical="justify" wrapText="1"/>
      <protection hidden="1"/>
    </xf>
    <xf numFmtId="0" fontId="8" fillId="0" borderId="1" xfId="0" applyFont="1" applyBorder="1" applyAlignment="1" applyProtection="1">
      <alignment vertical="justify" wrapText="1"/>
      <protection hidden="1"/>
    </xf>
    <xf numFmtId="165" fontId="8" fillId="0" borderId="24" xfId="0" applyNumberFormat="1" applyFont="1" applyBorder="1" applyAlignment="1" applyProtection="1">
      <alignment horizontal="justify" vertical="center" wrapText="1"/>
      <protection hidden="1"/>
    </xf>
    <xf numFmtId="165" fontId="8" fillId="0" borderId="28" xfId="0" applyNumberFormat="1" applyFont="1" applyBorder="1" applyAlignment="1" applyProtection="1">
      <alignment horizontal="justify" vertical="center" wrapText="1"/>
      <protection hidden="1"/>
    </xf>
    <xf numFmtId="165" fontId="8" fillId="0" borderId="5" xfId="0" applyNumberFormat="1" applyFont="1" applyBorder="1" applyAlignment="1" applyProtection="1">
      <alignment horizontal="justify" vertical="center" wrapText="1"/>
      <protection hidden="1"/>
    </xf>
    <xf numFmtId="0" fontId="8" fillId="0" borderId="18" xfId="0" applyFont="1" applyBorder="1" applyAlignment="1" applyProtection="1">
      <alignment wrapText="1"/>
      <protection hidden="1"/>
    </xf>
    <xf numFmtId="0" fontId="8" fillId="0" borderId="18" xfId="0" applyFont="1" applyBorder="1" applyAlignment="1" applyProtection="1">
      <alignment horizontal="center" wrapText="1"/>
      <protection hidden="1"/>
    </xf>
    <xf numFmtId="0" fontId="8" fillId="0" borderId="20" xfId="0" applyFont="1" applyBorder="1" applyAlignment="1" applyProtection="1">
      <alignment wrapText="1"/>
      <protection hidden="1"/>
    </xf>
    <xf numFmtId="0" fontId="8" fillId="0" borderId="23" xfId="0" applyFont="1" applyBorder="1" applyAlignment="1" applyProtection="1">
      <alignment wrapText="1"/>
      <protection hidden="1"/>
    </xf>
    <xf numFmtId="0" fontId="6" fillId="8" borderId="18" xfId="0" applyFont="1" applyFill="1" applyBorder="1" applyAlignment="1" applyProtection="1">
      <alignment horizontal="center" vertical="center" wrapText="1"/>
      <protection hidden="1"/>
    </xf>
    <xf numFmtId="0" fontId="6" fillId="7" borderId="24" xfId="0" quotePrefix="1" applyFont="1" applyFill="1" applyBorder="1" applyAlignment="1" applyProtection="1">
      <alignment horizontal="center" vertical="center" wrapText="1"/>
      <protection hidden="1"/>
    </xf>
    <xf numFmtId="0" fontId="6" fillId="7" borderId="29" xfId="0" applyFont="1" applyFill="1" applyBorder="1" applyAlignment="1" applyProtection="1">
      <alignment horizontal="center" vertical="center" wrapText="1"/>
      <protection hidden="1"/>
    </xf>
    <xf numFmtId="0" fontId="6" fillId="7" borderId="18" xfId="0" applyFont="1" applyFill="1" applyBorder="1" applyAlignment="1" applyProtection="1">
      <alignment horizontal="center" vertical="center" textRotation="90" wrapText="1"/>
      <protection hidden="1"/>
    </xf>
    <xf numFmtId="0" fontId="6" fillId="8" borderId="18" xfId="0" applyFont="1" applyFill="1" applyBorder="1" applyAlignment="1" applyProtection="1">
      <alignment horizontal="center" vertical="center" textRotation="90" wrapText="1"/>
      <protection hidden="1"/>
    </xf>
    <xf numFmtId="0" fontId="6" fillId="9" borderId="18" xfId="0" applyFont="1" applyFill="1" applyBorder="1" applyAlignment="1" applyProtection="1">
      <alignment horizontal="center" vertical="center" wrapText="1"/>
      <protection hidden="1"/>
    </xf>
    <xf numFmtId="0" fontId="6" fillId="8" borderId="23" xfId="0" applyFont="1" applyFill="1" applyBorder="1" applyAlignment="1" applyProtection="1">
      <alignment horizontal="center" vertical="center" wrapText="1"/>
      <protection hidden="1"/>
    </xf>
    <xf numFmtId="0" fontId="6" fillId="7" borderId="20" xfId="0" applyFont="1" applyFill="1" applyBorder="1" applyAlignment="1" applyProtection="1">
      <alignment horizontal="center" vertical="center" wrapText="1"/>
      <protection hidden="1"/>
    </xf>
    <xf numFmtId="0" fontId="9" fillId="10" borderId="1" xfId="0" applyFont="1" applyFill="1" applyBorder="1" applyAlignment="1" applyProtection="1">
      <alignment horizontal="center" vertical="center" wrapText="1"/>
      <protection hidden="1"/>
    </xf>
    <xf numFmtId="0" fontId="8" fillId="0" borderId="19" xfId="0" applyFont="1" applyBorder="1" applyAlignment="1" applyProtection="1">
      <alignment horizontal="center" vertical="center" textRotation="90" wrapText="1"/>
      <protection hidden="1"/>
    </xf>
    <xf numFmtId="0" fontId="14" fillId="3" borderId="24" xfId="0" applyFont="1" applyFill="1" applyBorder="1" applyAlignment="1" applyProtection="1">
      <alignment horizontal="center" vertical="center" wrapText="1"/>
      <protection hidden="1"/>
    </xf>
    <xf numFmtId="166" fontId="8" fillId="0" borderId="33" xfId="0" applyNumberFormat="1" applyFont="1" applyBorder="1" applyAlignment="1" applyProtection="1">
      <alignment horizontal="justify" vertical="center" wrapText="1"/>
      <protection hidden="1"/>
    </xf>
    <xf numFmtId="166" fontId="8" fillId="0" borderId="12" xfId="0" applyNumberFormat="1" applyFont="1" applyBorder="1" applyAlignment="1" applyProtection="1">
      <alignment horizontal="justify" vertical="center" wrapText="1"/>
      <protection hidden="1"/>
    </xf>
    <xf numFmtId="165" fontId="8" fillId="0" borderId="50" xfId="0" applyNumberFormat="1" applyFont="1" applyBorder="1" applyAlignment="1" applyProtection="1">
      <alignment horizontal="justify" vertical="center" wrapText="1"/>
      <protection hidden="1"/>
    </xf>
    <xf numFmtId="166" fontId="8" fillId="0" borderId="24" xfId="0" applyNumberFormat="1" applyFont="1" applyBorder="1" applyAlignment="1" applyProtection="1">
      <alignment horizontal="justify" vertical="center" wrapText="1"/>
      <protection hidden="1"/>
    </xf>
    <xf numFmtId="165" fontId="8" fillId="0" borderId="50" xfId="0" applyNumberFormat="1" applyFont="1" applyBorder="1" applyAlignment="1" applyProtection="1">
      <alignment horizontal="justify" vertical="top" wrapText="1"/>
      <protection hidden="1"/>
    </xf>
    <xf numFmtId="0" fontId="17" fillId="0" borderId="18" xfId="0" applyFont="1" applyBorder="1" applyAlignment="1" applyProtection="1">
      <alignment horizontal="justify" vertical="center" wrapText="1"/>
      <protection hidden="1"/>
    </xf>
    <xf numFmtId="0" fontId="8" fillId="0" borderId="15" xfId="0" applyFont="1" applyBorder="1" applyAlignment="1" applyProtection="1">
      <alignment horizontal="justify" vertical="top" wrapText="1"/>
      <protection hidden="1"/>
    </xf>
    <xf numFmtId="0" fontId="17" fillId="0" borderId="15" xfId="0" applyFont="1" applyBorder="1" applyAlignment="1" applyProtection="1">
      <alignment horizontal="justify" vertical="justify" wrapText="1"/>
      <protection hidden="1"/>
    </xf>
    <xf numFmtId="0" fontId="17" fillId="0" borderId="24" xfId="0" applyFont="1" applyBorder="1" applyAlignment="1" applyProtection="1">
      <alignment horizontal="justify" vertical="center" wrapText="1"/>
      <protection hidden="1"/>
    </xf>
    <xf numFmtId="0" fontId="8" fillId="0" borderId="13" xfId="0" applyFont="1" applyBorder="1" applyAlignment="1" applyProtection="1">
      <alignment vertical="center" wrapText="1"/>
      <protection hidden="1"/>
    </xf>
    <xf numFmtId="166" fontId="8" fillId="0" borderId="13" xfId="0" applyNumberFormat="1" applyFont="1" applyBorder="1" applyAlignment="1" applyProtection="1">
      <alignment vertical="top" wrapText="1"/>
      <protection hidden="1"/>
    </xf>
    <xf numFmtId="166" fontId="8" fillId="0" borderId="17" xfId="0" applyNumberFormat="1" applyFont="1" applyBorder="1" applyAlignment="1" applyProtection="1">
      <alignment vertical="top" wrapText="1"/>
      <protection hidden="1"/>
    </xf>
    <xf numFmtId="166" fontId="8" fillId="0" borderId="20" xfId="0" applyNumberFormat="1" applyFont="1" applyBorder="1" applyAlignment="1" applyProtection="1">
      <alignment vertical="top" wrapText="1"/>
      <protection hidden="1"/>
    </xf>
    <xf numFmtId="165" fontId="8" fillId="0" borderId="17" xfId="0" applyNumberFormat="1" applyFont="1" applyBorder="1" applyAlignment="1" applyProtection="1">
      <alignment horizontal="justify" vertical="center" wrapText="1"/>
      <protection hidden="1"/>
    </xf>
    <xf numFmtId="9" fontId="6" fillId="0" borderId="5" xfId="0" applyNumberFormat="1" applyFont="1" applyBorder="1" applyAlignment="1" applyProtection="1">
      <alignment horizontal="center" vertical="center" wrapText="1"/>
      <protection hidden="1"/>
    </xf>
    <xf numFmtId="9" fontId="6" fillId="0" borderId="0" xfId="0" applyNumberFormat="1" applyFont="1" applyAlignment="1" applyProtection="1">
      <alignment horizontal="center" vertical="center" wrapText="1"/>
      <protection hidden="1"/>
    </xf>
    <xf numFmtId="9" fontId="6" fillId="9" borderId="18" xfId="0" applyNumberFormat="1" applyFont="1" applyFill="1" applyBorder="1" applyAlignment="1" applyProtection="1">
      <alignment horizontal="center" vertical="center" wrapText="1"/>
      <protection hidden="1"/>
    </xf>
    <xf numFmtId="9" fontId="9" fillId="0" borderId="0" xfId="0" applyNumberFormat="1" applyFont="1" applyBorder="1" applyAlignment="1" applyProtection="1">
      <alignment horizontal="center" vertical="center" wrapText="1"/>
      <protection hidden="1"/>
    </xf>
    <xf numFmtId="9" fontId="8" fillId="0" borderId="1" xfId="0" applyNumberFormat="1" applyFont="1" applyBorder="1" applyAlignment="1" applyProtection="1">
      <alignment horizontal="center" vertical="center" wrapText="1"/>
      <protection hidden="1"/>
    </xf>
    <xf numFmtId="9" fontId="8" fillId="0" borderId="13" xfId="0" applyNumberFormat="1" applyFont="1" applyBorder="1" applyAlignment="1" applyProtection="1">
      <alignment horizontal="center" vertical="center" wrapText="1"/>
      <protection hidden="1"/>
    </xf>
    <xf numFmtId="9" fontId="8" fillId="0" borderId="7" xfId="0" applyNumberFormat="1" applyFont="1" applyBorder="1" applyAlignment="1" applyProtection="1">
      <alignment horizontal="center" vertical="center" wrapText="1"/>
      <protection hidden="1"/>
    </xf>
    <xf numFmtId="9" fontId="8" fillId="0" borderId="12" xfId="0" applyNumberFormat="1" applyFont="1" applyBorder="1" applyAlignment="1" applyProtection="1">
      <alignment horizontal="center" vertical="center" wrapText="1"/>
      <protection hidden="1"/>
    </xf>
    <xf numFmtId="9" fontId="8" fillId="0" borderId="18" xfId="0" applyNumberFormat="1" applyFont="1" applyBorder="1" applyAlignment="1" applyProtection="1">
      <alignment horizontal="center" vertical="center" wrapText="1"/>
      <protection hidden="1"/>
    </xf>
    <xf numFmtId="9" fontId="13" fillId="4" borderId="13" xfId="0" applyNumberFormat="1" applyFont="1" applyFill="1" applyBorder="1" applyAlignment="1" applyProtection="1">
      <alignment horizontal="center" vertical="center" wrapText="1"/>
      <protection hidden="1"/>
    </xf>
    <xf numFmtId="9" fontId="13" fillId="4" borderId="7" xfId="0" applyNumberFormat="1" applyFont="1" applyFill="1" applyBorder="1" applyAlignment="1" applyProtection="1">
      <alignment horizontal="center" vertical="center" wrapText="1"/>
      <protection hidden="1"/>
    </xf>
    <xf numFmtId="9" fontId="13" fillId="4" borderId="1" xfId="0" applyNumberFormat="1" applyFont="1" applyFill="1" applyBorder="1" applyAlignment="1" applyProtection="1">
      <alignment horizontal="center" vertical="center" wrapText="1"/>
      <protection hidden="1"/>
    </xf>
    <xf numFmtId="9" fontId="13" fillId="4" borderId="12" xfId="0" applyNumberFormat="1" applyFont="1" applyFill="1" applyBorder="1" applyAlignment="1" applyProtection="1">
      <alignment horizontal="center" vertical="center" wrapText="1"/>
      <protection hidden="1"/>
    </xf>
    <xf numFmtId="9" fontId="13" fillId="0" borderId="18" xfId="0" applyNumberFormat="1" applyFont="1" applyBorder="1" applyAlignment="1" applyProtection="1">
      <alignment horizontal="center" vertical="center" wrapText="1"/>
      <protection hidden="1"/>
    </xf>
    <xf numFmtId="166" fontId="8" fillId="0" borderId="33" xfId="0" applyNumberFormat="1" applyFont="1" applyBorder="1" applyAlignment="1" applyProtection="1">
      <alignment horizontal="justify" vertical="top" wrapText="1"/>
      <protection hidden="1"/>
    </xf>
    <xf numFmtId="166" fontId="8" fillId="0" borderId="18" xfId="0" applyNumberFormat="1" applyFont="1" applyBorder="1" applyAlignment="1" applyProtection="1">
      <alignment horizontal="justify" vertical="center" wrapText="1"/>
      <protection hidden="1"/>
    </xf>
    <xf numFmtId="9" fontId="5" fillId="0" borderId="0" xfId="0" applyNumberFormat="1" applyFont="1" applyAlignment="1" applyProtection="1">
      <alignment horizontal="center" vertical="center" wrapText="1"/>
      <protection hidden="1"/>
    </xf>
    <xf numFmtId="9" fontId="5" fillId="0" borderId="0" xfId="0" applyNumberFormat="1" applyFont="1" applyBorder="1" applyAlignment="1" applyProtection="1">
      <alignment horizontal="center" vertical="center" wrapText="1"/>
      <protection hidden="1"/>
    </xf>
    <xf numFmtId="9" fontId="8" fillId="0" borderId="0" xfId="0" applyNumberFormat="1" applyFont="1" applyAlignment="1" applyProtection="1">
      <alignment horizontal="center" vertical="center" wrapText="1"/>
      <protection hidden="1"/>
    </xf>
    <xf numFmtId="9" fontId="4" fillId="0" borderId="5" xfId="3" applyNumberFormat="1" applyFont="1" applyBorder="1" applyAlignment="1">
      <alignment horizontal="center" vertical="center" wrapText="1"/>
    </xf>
    <xf numFmtId="9" fontId="4" fillId="0" borderId="11" xfId="3" applyNumberFormat="1" applyFont="1" applyBorder="1" applyAlignment="1">
      <alignment horizontal="center" vertical="center" wrapText="1"/>
    </xf>
    <xf numFmtId="9" fontId="6" fillId="0" borderId="5" xfId="3" applyNumberFormat="1" applyFont="1" applyBorder="1" applyAlignment="1" applyProtection="1">
      <alignment horizontal="center" vertical="center" wrapText="1"/>
      <protection hidden="1"/>
    </xf>
    <xf numFmtId="9" fontId="6" fillId="0" borderId="0" xfId="3" applyNumberFormat="1" applyFont="1" applyAlignment="1" applyProtection="1">
      <alignment horizontal="center" vertical="center" wrapText="1"/>
      <protection hidden="1"/>
    </xf>
    <xf numFmtId="9" fontId="6" fillId="9" borderId="18" xfId="3" applyNumberFormat="1" applyFont="1" applyFill="1" applyBorder="1" applyAlignment="1" applyProtection="1">
      <alignment horizontal="center" vertical="center" wrapText="1"/>
      <protection hidden="1"/>
    </xf>
    <xf numFmtId="9" fontId="9" fillId="0" borderId="0" xfId="3" applyNumberFormat="1" applyFont="1" applyBorder="1" applyAlignment="1" applyProtection="1">
      <alignment horizontal="center" vertical="center" wrapText="1"/>
      <protection hidden="1"/>
    </xf>
    <xf numFmtId="9" fontId="8" fillId="0" borderId="1" xfId="3" applyNumberFormat="1" applyFont="1" applyBorder="1" applyAlignment="1" applyProtection="1">
      <alignment horizontal="center" vertical="center" wrapText="1"/>
      <protection hidden="1"/>
    </xf>
    <xf numFmtId="9" fontId="8" fillId="0" borderId="12" xfId="3" applyNumberFormat="1" applyFont="1" applyBorder="1" applyAlignment="1" applyProtection="1">
      <alignment horizontal="center" vertical="center" wrapText="1"/>
      <protection hidden="1"/>
    </xf>
    <xf numFmtId="9" fontId="8" fillId="0" borderId="18" xfId="3" applyNumberFormat="1" applyFont="1" applyBorder="1" applyAlignment="1" applyProtection="1">
      <alignment horizontal="center" vertical="center" wrapText="1"/>
      <protection hidden="1"/>
    </xf>
    <xf numFmtId="9" fontId="8" fillId="0" borderId="13" xfId="3" applyNumberFormat="1" applyFont="1" applyBorder="1" applyAlignment="1" applyProtection="1">
      <alignment horizontal="center" vertical="center" wrapText="1"/>
      <protection hidden="1"/>
    </xf>
    <xf numFmtId="9" fontId="8" fillId="0" borderId="7" xfId="3" applyNumberFormat="1" applyFont="1" applyBorder="1" applyAlignment="1" applyProtection="1">
      <alignment horizontal="center" vertical="center" wrapText="1"/>
      <protection hidden="1"/>
    </xf>
    <xf numFmtId="9" fontId="8" fillId="0" borderId="33" xfId="3" applyNumberFormat="1" applyFont="1" applyBorder="1" applyAlignment="1" applyProtection="1">
      <alignment horizontal="center" vertical="center" wrapText="1"/>
      <protection hidden="1"/>
    </xf>
    <xf numFmtId="9" fontId="5" fillId="0" borderId="0" xfId="3" applyNumberFormat="1" applyFont="1" applyAlignment="1" applyProtection="1">
      <alignment horizontal="center" vertical="center" wrapText="1"/>
      <protection hidden="1"/>
    </xf>
    <xf numFmtId="9" fontId="5" fillId="0" borderId="0" xfId="3" applyNumberFormat="1" applyFont="1" applyBorder="1" applyAlignment="1" applyProtection="1">
      <alignment horizontal="center" vertical="center" wrapText="1"/>
      <protection hidden="1"/>
    </xf>
    <xf numFmtId="9" fontId="8" fillId="0" borderId="0" xfId="3" applyNumberFormat="1" applyFont="1" applyAlignment="1" applyProtection="1">
      <alignment horizontal="center" vertical="center" wrapText="1"/>
      <protection hidden="1"/>
    </xf>
    <xf numFmtId="9" fontId="8" fillId="0" borderId="12" xfId="0" applyNumberFormat="1" applyFont="1" applyBorder="1" applyAlignment="1" applyProtection="1">
      <alignment horizontal="center" vertical="center" wrapText="1"/>
      <protection hidden="1"/>
    </xf>
    <xf numFmtId="0" fontId="11" fillId="0" borderId="54" xfId="0" applyFont="1" applyBorder="1" applyAlignment="1" applyProtection="1">
      <alignment horizontal="justify" vertical="center" wrapText="1"/>
      <protection hidden="1"/>
    </xf>
    <xf numFmtId="9" fontId="11" fillId="11" borderId="54" xfId="3" applyFont="1" applyFill="1" applyBorder="1" applyAlignment="1" applyProtection="1">
      <alignment horizontal="center" vertical="center" wrapText="1"/>
      <protection hidden="1"/>
    </xf>
    <xf numFmtId="165" fontId="8" fillId="0" borderId="1" xfId="0" applyNumberFormat="1" applyFont="1" applyBorder="1" applyAlignment="1" applyProtection="1">
      <alignment horizontal="center" vertical="center" wrapText="1"/>
      <protection hidden="1"/>
    </xf>
    <xf numFmtId="0" fontId="8" fillId="0" borderId="15" xfId="0" applyFont="1" applyBorder="1" applyAlignment="1" applyProtection="1">
      <alignment horizontal="justify" vertical="center" wrapText="1"/>
      <protection hidden="1"/>
    </xf>
    <xf numFmtId="0" fontId="8" fillId="0" borderId="24" xfId="0" applyFont="1" applyBorder="1" applyAlignment="1" applyProtection="1">
      <alignment horizontal="justify" vertical="center" wrapText="1"/>
      <protection hidden="1"/>
    </xf>
    <xf numFmtId="165" fontId="8" fillId="0" borderId="24" xfId="0" applyNumberFormat="1" applyFont="1" applyBorder="1" applyAlignment="1" applyProtection="1">
      <alignment horizontal="justify" vertical="center" wrapText="1"/>
      <protection hidden="1"/>
    </xf>
    <xf numFmtId="0" fontId="8" fillId="0" borderId="1" xfId="0" applyFont="1" applyBorder="1" applyAlignment="1" applyProtection="1">
      <alignment horizontal="justify" vertical="center" wrapText="1"/>
      <protection hidden="1"/>
    </xf>
    <xf numFmtId="0" fontId="17" fillId="0" borderId="15" xfId="0" applyFont="1" applyBorder="1" applyAlignment="1" applyProtection="1">
      <alignment horizontal="justify" vertical="center" wrapText="1"/>
      <protection hidden="1"/>
    </xf>
    <xf numFmtId="9" fontId="20" fillId="0" borderId="1" xfId="0" applyNumberFormat="1" applyFont="1" applyBorder="1" applyAlignment="1">
      <alignment horizontal="center" vertical="center"/>
    </xf>
    <xf numFmtId="9" fontId="20" fillId="0" borderId="13" xfId="0" applyNumberFormat="1" applyFont="1" applyBorder="1" applyAlignment="1">
      <alignment horizontal="center" vertical="center"/>
    </xf>
    <xf numFmtId="0" fontId="19" fillId="0" borderId="18" xfId="0" applyFont="1" applyBorder="1" applyAlignment="1">
      <alignment horizontal="justify" vertical="center"/>
    </xf>
    <xf numFmtId="9" fontId="20" fillId="0" borderId="18" xfId="0" applyNumberFormat="1" applyFont="1" applyBorder="1" applyAlignment="1">
      <alignment horizontal="center" vertical="center"/>
    </xf>
    <xf numFmtId="9" fontId="13" fillId="0" borderId="1" xfId="0" applyNumberFormat="1" applyFont="1" applyBorder="1" applyAlignment="1">
      <alignment horizontal="center" vertical="center"/>
    </xf>
    <xf numFmtId="0" fontId="8" fillId="0" borderId="1" xfId="0" applyFont="1" applyBorder="1" applyAlignment="1" applyProtection="1">
      <alignment horizontal="justify" vertical="center" wrapText="1"/>
      <protection hidden="1"/>
    </xf>
    <xf numFmtId="0" fontId="8" fillId="0" borderId="7" xfId="0" applyFont="1" applyBorder="1" applyAlignment="1" applyProtection="1">
      <alignment horizontal="justify" vertical="center" wrapText="1"/>
      <protection hidden="1"/>
    </xf>
    <xf numFmtId="9" fontId="8" fillId="4" borderId="7" xfId="0" applyNumberFormat="1" applyFont="1" applyFill="1" applyBorder="1" applyAlignment="1" applyProtection="1">
      <alignment horizontal="center" vertical="center" wrapText="1"/>
      <protection hidden="1"/>
    </xf>
    <xf numFmtId="0" fontId="8" fillId="0" borderId="15" xfId="0" applyFont="1" applyBorder="1" applyAlignment="1" applyProtection="1">
      <alignment horizontal="justify" vertical="center" wrapText="1"/>
      <protection hidden="1"/>
    </xf>
    <xf numFmtId="9" fontId="8" fillId="0" borderId="15" xfId="0" applyNumberFormat="1" applyFont="1" applyBorder="1" applyAlignment="1" applyProtection="1">
      <alignment horizontal="center" vertical="center" wrapText="1"/>
      <protection hidden="1"/>
    </xf>
    <xf numFmtId="0" fontId="9" fillId="3" borderId="24" xfId="0" applyFont="1" applyFill="1" applyBorder="1" applyAlignment="1" applyProtection="1">
      <alignment horizontal="center" vertical="center" wrapText="1"/>
      <protection hidden="1"/>
    </xf>
    <xf numFmtId="0" fontId="13" fillId="0" borderId="15" xfId="0" applyFont="1" applyBorder="1" applyAlignment="1" applyProtection="1">
      <alignment horizontal="justify" vertical="center" wrapText="1"/>
      <protection hidden="1"/>
    </xf>
    <xf numFmtId="165" fontId="21" fillId="4" borderId="12" xfId="0" applyNumberFormat="1" applyFont="1" applyFill="1" applyBorder="1" applyAlignment="1" applyProtection="1">
      <alignment horizontal="center" vertical="center" wrapText="1"/>
      <protection hidden="1"/>
    </xf>
    <xf numFmtId="9" fontId="21" fillId="4" borderId="12" xfId="0" applyNumberFormat="1" applyFont="1" applyFill="1" applyBorder="1" applyAlignment="1" applyProtection="1">
      <alignment horizontal="center" vertical="center" wrapText="1"/>
      <protection hidden="1"/>
    </xf>
    <xf numFmtId="165" fontId="21" fillId="4" borderId="1" xfId="0" applyNumberFormat="1" applyFont="1" applyFill="1" applyBorder="1" applyAlignment="1" applyProtection="1">
      <alignment horizontal="center" vertical="center" wrapText="1"/>
      <protection hidden="1"/>
    </xf>
    <xf numFmtId="165" fontId="21" fillId="4" borderId="13" xfId="0" applyNumberFormat="1" applyFont="1" applyFill="1" applyBorder="1" applyAlignment="1" applyProtection="1">
      <alignment horizontal="justify" vertical="center" wrapText="1"/>
      <protection hidden="1"/>
    </xf>
    <xf numFmtId="165" fontId="21" fillId="4" borderId="12" xfId="0" applyNumberFormat="1" applyFont="1" applyFill="1" applyBorder="1" applyAlignment="1" applyProtection="1">
      <alignment horizontal="justify" vertical="center" wrapText="1"/>
      <protection hidden="1"/>
    </xf>
    <xf numFmtId="165" fontId="21" fillId="4" borderId="1" xfId="0" applyNumberFormat="1" applyFont="1" applyFill="1" applyBorder="1" applyAlignment="1" applyProtection="1">
      <alignment horizontal="justify" vertical="center" wrapText="1"/>
      <protection hidden="1"/>
    </xf>
    <xf numFmtId="165" fontId="21" fillId="4" borderId="7" xfId="0" applyNumberFormat="1" applyFont="1" applyFill="1" applyBorder="1" applyAlignment="1" applyProtection="1">
      <alignment horizontal="justify" vertical="center" wrapText="1"/>
      <protection hidden="1"/>
    </xf>
    <xf numFmtId="165" fontId="21" fillId="0" borderId="18" xfId="0" applyNumberFormat="1" applyFont="1" applyBorder="1" applyAlignment="1" applyProtection="1">
      <alignment horizontal="justify" vertical="center" wrapText="1"/>
      <protection hidden="1"/>
    </xf>
    <xf numFmtId="9" fontId="21" fillId="4" borderId="18" xfId="0" applyNumberFormat="1" applyFont="1" applyFill="1" applyBorder="1" applyAlignment="1" applyProtection="1">
      <alignment horizontal="center" vertical="center" wrapText="1"/>
      <protection hidden="1"/>
    </xf>
    <xf numFmtId="9" fontId="22" fillId="4" borderId="1" xfId="3" applyFont="1" applyFill="1" applyBorder="1" applyAlignment="1" applyProtection="1">
      <alignment horizontal="center" vertical="center" wrapText="1"/>
      <protection hidden="1"/>
    </xf>
    <xf numFmtId="165" fontId="8" fillId="0" borderId="31" xfId="0" applyNumberFormat="1" applyFont="1" applyBorder="1" applyAlignment="1" applyProtection="1">
      <alignment horizontal="left" vertical="center" wrapText="1"/>
      <protection hidden="1"/>
    </xf>
    <xf numFmtId="165" fontId="23" fillId="0" borderId="12" xfId="0" applyNumberFormat="1" applyFont="1" applyBorder="1" applyAlignment="1" applyProtection="1">
      <alignment horizontal="justify" vertical="center" wrapText="1"/>
      <protection hidden="1"/>
    </xf>
    <xf numFmtId="166" fontId="23" fillId="0" borderId="1" xfId="0" applyNumberFormat="1" applyFont="1" applyBorder="1" applyAlignment="1" applyProtection="1">
      <alignment horizontal="justify" vertical="center" wrapText="1"/>
      <protection hidden="1"/>
    </xf>
    <xf numFmtId="165" fontId="8" fillId="0" borderId="5" xfId="0" applyNumberFormat="1" applyFont="1" applyBorder="1" applyAlignment="1" applyProtection="1">
      <alignment vertical="center" wrapText="1"/>
      <protection hidden="1"/>
    </xf>
    <xf numFmtId="0" fontId="8" fillId="0" borderId="18" xfId="0" applyFont="1" applyBorder="1" applyAlignment="1" applyProtection="1">
      <alignment horizontal="left" vertical="center" wrapText="1"/>
      <protection hidden="1"/>
    </xf>
    <xf numFmtId="165" fontId="13" fillId="0" borderId="7" xfId="0" applyNumberFormat="1" applyFont="1" applyBorder="1" applyAlignment="1" applyProtection="1">
      <alignment horizontal="justify" vertical="center" wrapText="1"/>
      <protection hidden="1"/>
    </xf>
    <xf numFmtId="165" fontId="23" fillId="0" borderId="18" xfId="0" applyNumberFormat="1" applyFont="1" applyBorder="1" applyAlignment="1" applyProtection="1">
      <alignment horizontal="justify" vertical="center" wrapText="1"/>
      <protection hidden="1"/>
    </xf>
    <xf numFmtId="165" fontId="23" fillId="0" borderId="15" xfId="0" applyNumberFormat="1" applyFont="1" applyBorder="1" applyAlignment="1" applyProtection="1">
      <alignment horizontal="justify" vertical="center" wrapText="1"/>
      <protection hidden="1"/>
    </xf>
    <xf numFmtId="165" fontId="23" fillId="0" borderId="1" xfId="0" applyNumberFormat="1" applyFont="1" applyBorder="1" applyAlignment="1" applyProtection="1">
      <alignment horizontal="justify" vertical="center" wrapText="1"/>
      <protection hidden="1"/>
    </xf>
    <xf numFmtId="0" fontId="23" fillId="0" borderId="1" xfId="0" applyFont="1" applyBorder="1" applyAlignment="1" applyProtection="1">
      <alignment horizontal="justify" vertical="center" wrapText="1"/>
      <protection hidden="1"/>
    </xf>
    <xf numFmtId="0" fontId="23" fillId="0" borderId="12" xfId="0" applyFont="1" applyBorder="1" applyAlignment="1" applyProtection="1">
      <alignment horizontal="justify" vertical="center" wrapText="1"/>
      <protection hidden="1"/>
    </xf>
    <xf numFmtId="166" fontId="8" fillId="0" borderId="13" xfId="0" applyNumberFormat="1" applyFont="1" applyBorder="1" applyAlignment="1" applyProtection="1">
      <alignment horizontal="left" vertical="center" wrapText="1"/>
      <protection hidden="1"/>
    </xf>
    <xf numFmtId="166" fontId="8" fillId="0" borderId="7" xfId="0" applyNumberFormat="1" applyFont="1" applyBorder="1" applyAlignment="1" applyProtection="1">
      <alignment horizontal="justify" vertical="center" wrapText="1"/>
      <protection hidden="1"/>
    </xf>
    <xf numFmtId="166" fontId="8" fillId="0" borderId="1" xfId="0" applyNumberFormat="1" applyFont="1" applyBorder="1" applyAlignment="1" applyProtection="1">
      <alignment vertical="center" wrapText="1"/>
      <protection hidden="1"/>
    </xf>
    <xf numFmtId="165" fontId="8" fillId="0" borderId="31" xfId="0" applyNumberFormat="1" applyFont="1" applyBorder="1" applyAlignment="1" applyProtection="1">
      <alignment horizontal="justify" vertical="center" wrapText="1"/>
      <protection hidden="1"/>
    </xf>
    <xf numFmtId="0" fontId="8" fillId="0" borderId="20" xfId="0" applyFont="1" applyBorder="1" applyAlignment="1" applyProtection="1">
      <alignment horizontal="left" vertical="center" wrapText="1"/>
      <protection hidden="1"/>
    </xf>
    <xf numFmtId="165" fontId="13" fillId="0" borderId="17" xfId="0" applyNumberFormat="1" applyFont="1" applyBorder="1" applyAlignment="1" applyProtection="1">
      <alignment horizontal="justify" vertical="center" wrapText="1"/>
      <protection hidden="1"/>
    </xf>
    <xf numFmtId="166" fontId="8" fillId="0" borderId="16" xfId="0" applyNumberFormat="1" applyFont="1" applyBorder="1" applyAlignment="1" applyProtection="1">
      <alignment horizontal="left" vertical="center" wrapText="1"/>
      <protection hidden="1"/>
    </xf>
    <xf numFmtId="166" fontId="8" fillId="0" borderId="17" xfId="0" applyNumberFormat="1" applyFont="1" applyBorder="1" applyAlignment="1" applyProtection="1">
      <alignment vertical="center" wrapText="1"/>
      <protection hidden="1"/>
    </xf>
    <xf numFmtId="165" fontId="13" fillId="0" borderId="13" xfId="0" applyNumberFormat="1" applyFont="1" applyBorder="1" applyAlignment="1" applyProtection="1">
      <alignment horizontal="left" vertical="center" wrapText="1"/>
      <protection hidden="1"/>
    </xf>
    <xf numFmtId="9" fontId="13" fillId="0" borderId="13" xfId="3" applyNumberFormat="1" applyFont="1" applyBorder="1" applyAlignment="1" applyProtection="1">
      <alignment horizontal="center" vertical="center" wrapText="1"/>
      <protection hidden="1"/>
    </xf>
    <xf numFmtId="166" fontId="8" fillId="4" borderId="7" xfId="0" applyNumberFormat="1" applyFont="1" applyFill="1" applyBorder="1" applyAlignment="1" applyProtection="1">
      <alignment horizontal="justify" vertical="center" wrapText="1"/>
      <protection hidden="1"/>
    </xf>
    <xf numFmtId="0" fontId="13" fillId="0" borderId="15" xfId="0" applyFont="1" applyBorder="1" applyAlignment="1" applyProtection="1">
      <alignment horizontal="justify" vertical="center" wrapText="1"/>
      <protection hidden="1"/>
    </xf>
    <xf numFmtId="0" fontId="13" fillId="0" borderId="7" xfId="0" applyFont="1" applyBorder="1" applyAlignment="1" applyProtection="1">
      <alignment horizontal="justify" vertical="center" wrapText="1"/>
      <protection hidden="1"/>
    </xf>
    <xf numFmtId="165" fontId="8" fillId="4" borderId="7" xfId="0" applyNumberFormat="1" applyFont="1" applyFill="1" applyBorder="1" applyAlignment="1" applyProtection="1">
      <alignment horizontal="justify" vertical="center" wrapText="1"/>
      <protection hidden="1"/>
    </xf>
    <xf numFmtId="165" fontId="8" fillId="4" borderId="12" xfId="0" applyNumberFormat="1" applyFont="1" applyFill="1" applyBorder="1" applyAlignment="1" applyProtection="1">
      <alignment horizontal="justify" vertical="top" wrapText="1"/>
      <protection hidden="1"/>
    </xf>
    <xf numFmtId="165" fontId="8" fillId="0" borderId="12" xfId="0" applyNumberFormat="1" applyFont="1" applyBorder="1" applyAlignment="1" applyProtection="1">
      <alignment horizontal="justify" vertical="center" wrapText="1"/>
      <protection hidden="1"/>
    </xf>
    <xf numFmtId="9" fontId="8" fillId="0" borderId="12" xfId="0" applyNumberFormat="1" applyFont="1" applyBorder="1" applyAlignment="1" applyProtection="1">
      <alignment horizontal="center" vertical="center" wrapText="1"/>
      <protection hidden="1"/>
    </xf>
    <xf numFmtId="0" fontId="9" fillId="0" borderId="55" xfId="0" applyFont="1" applyBorder="1" applyAlignment="1" applyProtection="1">
      <alignment vertical="center" wrapText="1"/>
      <protection hidden="1"/>
    </xf>
    <xf numFmtId="165" fontId="8" fillId="0" borderId="45" xfId="0" applyNumberFormat="1" applyFont="1" applyBorder="1" applyAlignment="1" applyProtection="1">
      <alignment horizontal="justify" vertical="center" wrapText="1"/>
      <protection hidden="1"/>
    </xf>
    <xf numFmtId="0" fontId="8" fillId="0" borderId="56" xfId="0" applyFont="1" applyBorder="1" applyAlignment="1" applyProtection="1">
      <alignment horizontal="justify" vertical="center" wrapText="1"/>
      <protection hidden="1"/>
    </xf>
    <xf numFmtId="0" fontId="8" fillId="0" borderId="60" xfId="0" applyFont="1" applyBorder="1" applyAlignment="1" applyProtection="1">
      <alignment horizontal="justify" vertical="center" wrapText="1"/>
      <protection hidden="1"/>
    </xf>
    <xf numFmtId="165" fontId="21" fillId="4" borderId="26" xfId="0" applyNumberFormat="1" applyFont="1" applyFill="1" applyBorder="1" applyAlignment="1" applyProtection="1">
      <alignment horizontal="center" vertical="center" wrapText="1"/>
      <protection hidden="1"/>
    </xf>
    <xf numFmtId="165" fontId="8" fillId="0" borderId="55" xfId="0" applyNumberFormat="1" applyFont="1" applyBorder="1" applyAlignment="1" applyProtection="1">
      <alignment horizontal="justify" vertical="center" wrapText="1"/>
      <protection hidden="1"/>
    </xf>
    <xf numFmtId="165" fontId="13" fillId="0" borderId="13" xfId="0" applyNumberFormat="1" applyFont="1" applyBorder="1" applyAlignment="1" applyProtection="1">
      <alignment horizontal="justify" vertical="center" wrapText="1"/>
      <protection hidden="1"/>
    </xf>
    <xf numFmtId="14" fontId="13" fillId="0" borderId="1" xfId="0" applyNumberFormat="1" applyFont="1" applyBorder="1" applyAlignment="1" applyProtection="1">
      <alignment horizontal="justify" vertical="center" wrapText="1"/>
      <protection hidden="1"/>
    </xf>
    <xf numFmtId="165" fontId="13" fillId="0" borderId="1" xfId="0" applyNumberFormat="1" applyFont="1" applyBorder="1" applyAlignment="1" applyProtection="1">
      <alignment horizontal="justify" vertical="center" wrapText="1"/>
      <protection hidden="1"/>
    </xf>
    <xf numFmtId="0" fontId="9" fillId="0" borderId="58" xfId="0" applyFont="1" applyBorder="1" applyAlignment="1" applyProtection="1">
      <alignment horizontal="center" vertical="center" wrapText="1"/>
      <protection hidden="1"/>
    </xf>
    <xf numFmtId="0" fontId="9" fillId="0" borderId="57" xfId="0" applyFont="1" applyBorder="1" applyAlignment="1" applyProtection="1">
      <alignment horizontal="center" vertical="center" wrapText="1"/>
      <protection hidden="1"/>
    </xf>
    <xf numFmtId="0" fontId="9" fillId="0" borderId="59" xfId="0" applyFont="1" applyBorder="1" applyAlignment="1" applyProtection="1">
      <alignment horizontal="center" vertical="center" wrapText="1"/>
      <protection hidden="1"/>
    </xf>
    <xf numFmtId="9" fontId="9" fillId="0" borderId="57" xfId="0" applyNumberFormat="1" applyFont="1" applyBorder="1" applyAlignment="1" applyProtection="1">
      <alignment horizontal="center" vertical="center" wrapText="1"/>
      <protection hidden="1"/>
    </xf>
    <xf numFmtId="0" fontId="4" fillId="0" borderId="8" xfId="0" applyFont="1" applyFill="1" applyBorder="1" applyAlignment="1" applyProtection="1">
      <alignment horizontal="center" vertical="center" wrapText="1"/>
      <protection hidden="1"/>
    </xf>
    <xf numFmtId="0" fontId="4" fillId="0" borderId="5" xfId="0" applyFont="1" applyFill="1" applyBorder="1" applyAlignment="1" applyProtection="1">
      <alignment horizontal="center" vertical="center" wrapText="1"/>
      <protection hidden="1"/>
    </xf>
    <xf numFmtId="0" fontId="4" fillId="0" borderId="9" xfId="0" applyFont="1" applyFill="1" applyBorder="1" applyAlignment="1" applyProtection="1">
      <alignment horizontal="center" vertical="center" wrapText="1"/>
      <protection hidden="1"/>
    </xf>
    <xf numFmtId="0" fontId="4" fillId="0" borderId="10" xfId="0" applyFont="1" applyFill="1" applyBorder="1" applyAlignment="1" applyProtection="1">
      <alignment horizontal="center" vertical="center" wrapText="1"/>
      <protection hidden="1"/>
    </xf>
    <xf numFmtId="0" fontId="4" fillId="0" borderId="11" xfId="0" applyFont="1" applyFill="1" applyBorder="1" applyAlignment="1" applyProtection="1">
      <alignment horizontal="center" vertical="center" wrapText="1"/>
      <protection hidden="1"/>
    </xf>
    <xf numFmtId="0" fontId="4" fillId="0" borderId="6" xfId="0" applyFont="1" applyFill="1" applyBorder="1" applyAlignment="1" applyProtection="1">
      <alignment horizontal="center" vertical="center" wrapText="1"/>
      <protection hidden="1"/>
    </xf>
    <xf numFmtId="0" fontId="5" fillId="0" borderId="6" xfId="0" applyFont="1" applyBorder="1" applyAlignment="1" applyProtection="1">
      <alignment horizontal="center" wrapText="1"/>
      <protection hidden="1"/>
    </xf>
    <xf numFmtId="0" fontId="5" fillId="0" borderId="7" xfId="0" applyFont="1" applyBorder="1" applyAlignment="1" applyProtection="1">
      <alignment horizontal="center" wrapText="1"/>
      <protection hidden="1"/>
    </xf>
    <xf numFmtId="0" fontId="5" fillId="0" borderId="1" xfId="0" applyFont="1" applyBorder="1" applyAlignment="1" applyProtection="1">
      <alignment horizontal="center" wrapText="1"/>
      <protection hidden="1"/>
    </xf>
    <xf numFmtId="0" fontId="6" fillId="8" borderId="26" xfId="0" applyFont="1" applyFill="1" applyBorder="1" applyAlignment="1" applyProtection="1">
      <alignment horizontal="center" vertical="center" wrapText="1"/>
      <protection hidden="1"/>
    </xf>
    <xf numFmtId="0" fontId="6" fillId="8" borderId="27" xfId="0" applyFont="1" applyFill="1" applyBorder="1" applyAlignment="1" applyProtection="1">
      <alignment horizontal="center" vertical="center" wrapText="1"/>
      <protection hidden="1"/>
    </xf>
    <xf numFmtId="0" fontId="6" fillId="8" borderId="14" xfId="0" applyFont="1" applyFill="1" applyBorder="1" applyAlignment="1" applyProtection="1">
      <alignment horizontal="center" vertical="center" wrapText="1"/>
      <protection hidden="1"/>
    </xf>
    <xf numFmtId="0" fontId="6" fillId="7" borderId="26" xfId="0" applyFont="1" applyFill="1" applyBorder="1" applyAlignment="1" applyProtection="1">
      <alignment horizontal="center" vertical="center" wrapText="1"/>
      <protection hidden="1"/>
    </xf>
    <xf numFmtId="0" fontId="6" fillId="7" borderId="27" xfId="0" applyFont="1" applyFill="1" applyBorder="1" applyAlignment="1" applyProtection="1">
      <alignment horizontal="center" vertical="center" wrapText="1"/>
      <protection hidden="1"/>
    </xf>
    <xf numFmtId="0" fontId="6" fillId="7" borderId="35" xfId="0" applyFont="1" applyFill="1" applyBorder="1" applyAlignment="1" applyProtection="1">
      <alignment horizontal="center" vertical="center" wrapText="1"/>
      <protection hidden="1"/>
    </xf>
    <xf numFmtId="0" fontId="6" fillId="7" borderId="21" xfId="0" applyFont="1" applyFill="1" applyBorder="1" applyAlignment="1" applyProtection="1">
      <alignment horizontal="center" vertical="center" wrapText="1"/>
      <protection hidden="1"/>
    </xf>
    <xf numFmtId="0" fontId="6" fillId="7" borderId="23"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protection hidden="1"/>
    </xf>
    <xf numFmtId="0" fontId="6" fillId="7" borderId="28" xfId="0" applyFont="1" applyFill="1" applyBorder="1" applyAlignment="1" applyProtection="1">
      <alignment horizontal="center" vertical="center" wrapText="1"/>
      <protection hidden="1"/>
    </xf>
    <xf numFmtId="0" fontId="6" fillId="7" borderId="15" xfId="0" applyFont="1" applyFill="1" applyBorder="1" applyAlignment="1" applyProtection="1">
      <alignment horizontal="center" vertical="center" wrapText="1"/>
      <protection hidden="1"/>
    </xf>
    <xf numFmtId="0" fontId="6" fillId="7" borderId="24" xfId="0" applyFont="1" applyFill="1" applyBorder="1" applyAlignment="1" applyProtection="1">
      <alignment horizontal="center" vertical="center" wrapText="1"/>
      <protection hidden="1"/>
    </xf>
    <xf numFmtId="0" fontId="6" fillId="7" borderId="13" xfId="0" applyFont="1" applyFill="1" applyBorder="1" applyAlignment="1" applyProtection="1">
      <alignment horizontal="center" vertical="center" wrapText="1"/>
      <protection hidden="1"/>
    </xf>
    <xf numFmtId="0" fontId="6" fillId="7" borderId="18" xfId="0" applyFont="1" applyFill="1" applyBorder="1" applyAlignment="1" applyProtection="1">
      <alignment horizontal="center" vertical="center" wrapText="1"/>
      <protection hidden="1"/>
    </xf>
    <xf numFmtId="0" fontId="6" fillId="7" borderId="14" xfId="0" applyFont="1" applyFill="1" applyBorder="1" applyAlignment="1" applyProtection="1">
      <alignment horizontal="center" vertical="center" wrapText="1"/>
      <protection hidden="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8" borderId="1" xfId="0" applyFont="1" applyFill="1" applyBorder="1" applyAlignment="1" applyProtection="1">
      <alignment horizontal="left" vertical="center" wrapText="1"/>
      <protection hidden="1"/>
    </xf>
    <xf numFmtId="164" fontId="4" fillId="0" borderId="1" xfId="2" applyNumberFormat="1" applyFont="1" applyBorder="1" applyAlignment="1">
      <alignment horizontal="center" vertical="center" wrapText="1"/>
    </xf>
    <xf numFmtId="0" fontId="6" fillId="9" borderId="16" xfId="0" applyFont="1" applyFill="1" applyBorder="1" applyAlignment="1" applyProtection="1">
      <alignment horizontal="center" vertical="center" wrapText="1"/>
      <protection hidden="1"/>
    </xf>
    <xf numFmtId="0" fontId="6" fillId="9" borderId="20" xfId="0" applyFont="1" applyFill="1" applyBorder="1" applyAlignment="1" applyProtection="1">
      <alignment horizontal="center" vertical="center" wrapText="1"/>
      <protection hidden="1"/>
    </xf>
    <xf numFmtId="0" fontId="11" fillId="0" borderId="13" xfId="0" applyFont="1" applyBorder="1" applyAlignment="1" applyProtection="1">
      <alignment horizontal="justify" vertical="center" wrapText="1"/>
      <protection hidden="1"/>
    </xf>
    <xf numFmtId="0" fontId="11" fillId="0" borderId="1" xfId="0" applyFont="1" applyBorder="1" applyAlignment="1" applyProtection="1">
      <alignment horizontal="justify" vertical="center" wrapText="1"/>
      <protection hidden="1"/>
    </xf>
    <xf numFmtId="0" fontId="11" fillId="0" borderId="18" xfId="0" applyFont="1" applyBorder="1" applyAlignment="1" applyProtection="1">
      <alignment horizontal="justify" vertical="center" wrapText="1"/>
      <protection hidden="1"/>
    </xf>
    <xf numFmtId="0" fontId="11" fillId="2" borderId="13" xfId="0" applyFont="1" applyFill="1" applyBorder="1" applyAlignment="1" applyProtection="1">
      <alignment horizontal="center" vertical="center" wrapText="1"/>
      <protection hidden="1"/>
    </xf>
    <xf numFmtId="0" fontId="11" fillId="2" borderId="1" xfId="0" applyFont="1" applyFill="1" applyBorder="1" applyAlignment="1" applyProtection="1">
      <alignment horizontal="center" vertical="center" wrapText="1"/>
      <protection hidden="1"/>
    </xf>
    <xf numFmtId="0" fontId="11" fillId="2" borderId="18" xfId="0" applyFont="1" applyFill="1" applyBorder="1" applyAlignment="1" applyProtection="1">
      <alignment horizontal="center" vertical="center" wrapText="1"/>
      <protection hidden="1"/>
    </xf>
    <xf numFmtId="0" fontId="11" fillId="0" borderId="13" xfId="0" applyFont="1" applyBorder="1" applyAlignment="1" applyProtection="1">
      <alignment horizontal="center" vertical="center" wrapText="1"/>
      <protection hidden="1"/>
    </xf>
    <xf numFmtId="0" fontId="11" fillId="0" borderId="1" xfId="0" applyFont="1" applyBorder="1" applyAlignment="1" applyProtection="1">
      <alignment horizontal="center" vertical="center" wrapText="1"/>
      <protection hidden="1"/>
    </xf>
    <xf numFmtId="0" fontId="11" fillId="0" borderId="18" xfId="0" applyFont="1" applyBorder="1" applyAlignment="1" applyProtection="1">
      <alignment horizontal="center" vertical="center" wrapText="1"/>
      <protection hidden="1"/>
    </xf>
    <xf numFmtId="0" fontId="11" fillId="0" borderId="13" xfId="0" applyFont="1" applyBorder="1" applyAlignment="1" applyProtection="1">
      <alignment horizontal="center" vertical="center" textRotation="90" wrapText="1"/>
      <protection hidden="1"/>
    </xf>
    <xf numFmtId="0" fontId="11" fillId="0" borderId="1" xfId="0" applyFont="1" applyBorder="1" applyAlignment="1" applyProtection="1">
      <alignment horizontal="center" vertical="center" textRotation="90" wrapText="1"/>
      <protection hidden="1"/>
    </xf>
    <xf numFmtId="0" fontId="11" fillId="0" borderId="18" xfId="0" applyFont="1" applyBorder="1" applyAlignment="1" applyProtection="1">
      <alignment horizontal="center" vertical="center" textRotation="90" wrapText="1"/>
      <protection hidden="1"/>
    </xf>
    <xf numFmtId="0" fontId="9" fillId="0" borderId="21" xfId="0" applyFont="1" applyBorder="1" applyAlignment="1" applyProtection="1">
      <alignment horizontal="center" vertical="center" wrapText="1"/>
      <protection hidden="1"/>
    </xf>
    <xf numFmtId="0" fontId="9" fillId="0" borderId="47" xfId="0" applyFont="1" applyBorder="1" applyAlignment="1" applyProtection="1">
      <alignment horizontal="center" vertical="center" wrapText="1"/>
      <protection hidden="1"/>
    </xf>
    <xf numFmtId="0" fontId="9" fillId="0" borderId="23" xfId="0" applyFont="1" applyBorder="1" applyAlignment="1" applyProtection="1">
      <alignment horizontal="center" vertical="center" wrapText="1"/>
      <protection hidden="1"/>
    </xf>
    <xf numFmtId="0" fontId="9" fillId="0" borderId="41" xfId="0" applyFont="1" applyBorder="1" applyAlignment="1" applyProtection="1">
      <alignment horizontal="center" vertical="center" wrapText="1"/>
      <protection hidden="1"/>
    </xf>
    <xf numFmtId="0" fontId="9" fillId="0" borderId="22" xfId="0" applyFont="1" applyBorder="1" applyAlignment="1" applyProtection="1">
      <alignment horizontal="center" vertical="center" wrapText="1"/>
      <protection hidden="1"/>
    </xf>
    <xf numFmtId="0" fontId="9" fillId="0" borderId="44" xfId="0" applyFont="1" applyBorder="1" applyAlignment="1" applyProtection="1">
      <alignment horizontal="center" vertical="center" wrapText="1"/>
      <protection hidden="1"/>
    </xf>
    <xf numFmtId="0" fontId="6" fillId="8" borderId="1" xfId="0" applyFont="1" applyFill="1" applyBorder="1" applyAlignment="1" applyProtection="1">
      <alignment horizontal="left" vertical="center" wrapText="1"/>
      <protection hidden="1"/>
    </xf>
    <xf numFmtId="0" fontId="6" fillId="0" borderId="8" xfId="0" applyFont="1" applyBorder="1" applyAlignment="1">
      <alignment horizontal="center" vertical="center" wrapText="1"/>
    </xf>
    <xf numFmtId="0" fontId="6" fillId="0" borderId="5"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6" xfId="0" applyFont="1" applyBorder="1" applyAlignment="1">
      <alignment horizontal="center" vertical="center" wrapText="1"/>
    </xf>
    <xf numFmtId="0" fontId="5" fillId="0" borderId="2"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6" fillId="8" borderId="32" xfId="0" applyFont="1" applyFill="1" applyBorder="1" applyAlignment="1" applyProtection="1">
      <alignment horizontal="center" vertical="center" wrapText="1"/>
      <protection hidden="1"/>
    </xf>
    <xf numFmtId="0" fontId="6" fillId="8" borderId="21" xfId="0" applyFont="1" applyFill="1" applyBorder="1" applyAlignment="1" applyProtection="1">
      <alignment horizontal="center" vertical="center" wrapText="1"/>
      <protection hidden="1"/>
    </xf>
    <xf numFmtId="0" fontId="6" fillId="8" borderId="13" xfId="0" applyFont="1" applyFill="1" applyBorder="1" applyAlignment="1" applyProtection="1">
      <alignment horizontal="center" vertical="center" wrapText="1"/>
      <protection hidden="1"/>
    </xf>
    <xf numFmtId="0" fontId="6" fillId="7" borderId="19" xfId="0" applyFont="1" applyFill="1" applyBorder="1" applyAlignment="1" applyProtection="1">
      <alignment horizontal="center" vertical="center" wrapText="1"/>
      <protection hidden="1"/>
    </xf>
    <xf numFmtId="0" fontId="6" fillId="7" borderId="16" xfId="0" applyFont="1" applyFill="1" applyBorder="1" applyAlignment="1" applyProtection="1">
      <alignment horizontal="center" vertical="center" wrapText="1"/>
      <protection hidden="1"/>
    </xf>
    <xf numFmtId="0" fontId="6" fillId="7" borderId="20" xfId="0" applyFont="1" applyFill="1" applyBorder="1" applyAlignment="1" applyProtection="1">
      <alignment horizontal="center" vertical="center" wrapText="1"/>
      <protection hidden="1"/>
    </xf>
    <xf numFmtId="14" fontId="11" fillId="0" borderId="13" xfId="0" applyNumberFormat="1" applyFont="1" applyBorder="1" applyAlignment="1" applyProtection="1">
      <alignment horizontal="justify" vertical="center" wrapText="1"/>
      <protection hidden="1"/>
    </xf>
    <xf numFmtId="14" fontId="11" fillId="0" borderId="1" xfId="0" applyNumberFormat="1" applyFont="1" applyBorder="1" applyAlignment="1" applyProtection="1">
      <alignment horizontal="justify" vertical="center" wrapText="1"/>
      <protection hidden="1"/>
    </xf>
    <xf numFmtId="14" fontId="11" fillId="0" borderId="18" xfId="0" applyNumberFormat="1" applyFont="1" applyBorder="1" applyAlignment="1" applyProtection="1">
      <alignment horizontal="justify" vertical="center" wrapText="1"/>
      <protection hidden="1"/>
    </xf>
    <xf numFmtId="0" fontId="11" fillId="4" borderId="13" xfId="0" applyFont="1" applyFill="1" applyBorder="1" applyAlignment="1" applyProtection="1">
      <alignment horizontal="justify" vertical="center" wrapText="1"/>
      <protection hidden="1"/>
    </xf>
    <xf numFmtId="0" fontId="11" fillId="4" borderId="1" xfId="0" applyFont="1" applyFill="1" applyBorder="1" applyAlignment="1" applyProtection="1">
      <alignment horizontal="justify" vertical="center" wrapText="1"/>
      <protection hidden="1"/>
    </xf>
    <xf numFmtId="0" fontId="11" fillId="4" borderId="18" xfId="0" applyFont="1" applyFill="1" applyBorder="1" applyAlignment="1" applyProtection="1">
      <alignment horizontal="justify" vertical="center" wrapText="1"/>
      <protection hidden="1"/>
    </xf>
    <xf numFmtId="165" fontId="11" fillId="0" borderId="13" xfId="0" applyNumberFormat="1" applyFont="1" applyBorder="1" applyAlignment="1" applyProtection="1">
      <alignment horizontal="justify" vertical="center" wrapText="1"/>
      <protection hidden="1"/>
    </xf>
    <xf numFmtId="165" fontId="11" fillId="0" borderId="1" xfId="0" applyNumberFormat="1" applyFont="1" applyBorder="1" applyAlignment="1" applyProtection="1">
      <alignment horizontal="justify" vertical="center" wrapText="1"/>
      <protection hidden="1"/>
    </xf>
    <xf numFmtId="165" fontId="11" fillId="0" borderId="18" xfId="0" applyNumberFormat="1" applyFont="1" applyBorder="1" applyAlignment="1" applyProtection="1">
      <alignment horizontal="justify" vertical="center" wrapText="1"/>
      <protection hidden="1"/>
    </xf>
    <xf numFmtId="0" fontId="11" fillId="0" borderId="21" xfId="0" applyFont="1" applyBorder="1" applyAlignment="1" applyProtection="1">
      <alignment horizontal="justify" vertical="center" wrapText="1"/>
      <protection hidden="1"/>
    </xf>
    <xf numFmtId="0" fontId="11" fillId="0" borderId="22" xfId="0" applyFont="1" applyBorder="1" applyAlignment="1" applyProtection="1">
      <alignment horizontal="justify" vertical="center" wrapText="1"/>
      <protection hidden="1"/>
    </xf>
    <xf numFmtId="0" fontId="11" fillId="0" borderId="23" xfId="0" applyFont="1" applyBorder="1" applyAlignment="1" applyProtection="1">
      <alignment horizontal="justify" vertical="center" wrapText="1"/>
      <protection hidden="1"/>
    </xf>
    <xf numFmtId="0" fontId="11" fillId="0" borderId="16" xfId="0" applyFont="1" applyBorder="1" applyAlignment="1" applyProtection="1">
      <alignment horizontal="justify" vertical="center" wrapText="1"/>
      <protection hidden="1"/>
    </xf>
    <xf numFmtId="0" fontId="11" fillId="0" borderId="17" xfId="0" applyFont="1" applyBorder="1" applyAlignment="1" applyProtection="1">
      <alignment horizontal="justify" vertical="center" wrapText="1"/>
      <protection hidden="1"/>
    </xf>
    <xf numFmtId="0" fontId="11" fillId="0" borderId="20" xfId="0" applyFont="1" applyBorder="1" applyAlignment="1" applyProtection="1">
      <alignment horizontal="justify" vertical="center" wrapText="1"/>
      <protection hidden="1"/>
    </xf>
    <xf numFmtId="0" fontId="7" fillId="3" borderId="13" xfId="0" applyFont="1" applyFill="1" applyBorder="1" applyAlignment="1" applyProtection="1">
      <alignment horizontal="center" vertical="center" wrapText="1"/>
      <protection hidden="1"/>
    </xf>
    <xf numFmtId="0" fontId="7" fillId="3" borderId="1" xfId="0" applyFont="1" applyFill="1" applyBorder="1" applyAlignment="1" applyProtection="1">
      <alignment horizontal="center" vertical="center" wrapText="1"/>
      <protection hidden="1"/>
    </xf>
    <xf numFmtId="0" fontId="7" fillId="3" borderId="18" xfId="0" applyFont="1" applyFill="1" applyBorder="1" applyAlignment="1" applyProtection="1">
      <alignment horizontal="center" vertical="center" wrapText="1"/>
      <protection hidden="1"/>
    </xf>
    <xf numFmtId="165" fontId="11" fillId="0" borderId="15" xfId="0" applyNumberFormat="1" applyFont="1" applyBorder="1" applyAlignment="1" applyProtection="1">
      <alignment horizontal="justify" vertical="center" wrapText="1"/>
      <protection hidden="1"/>
    </xf>
    <xf numFmtId="165" fontId="11" fillId="0" borderId="33" xfId="0" applyNumberFormat="1" applyFont="1" applyBorder="1" applyAlignment="1" applyProtection="1">
      <alignment horizontal="justify" vertical="center" wrapText="1"/>
      <protection hidden="1"/>
    </xf>
    <xf numFmtId="165" fontId="11" fillId="0" borderId="24" xfId="0" applyNumberFormat="1" applyFont="1" applyBorder="1" applyAlignment="1" applyProtection="1">
      <alignment horizontal="justify" vertical="center" wrapText="1"/>
      <protection hidden="1"/>
    </xf>
    <xf numFmtId="0" fontId="8" fillId="0" borderId="15" xfId="0" applyFont="1" applyBorder="1" applyAlignment="1" applyProtection="1">
      <alignment horizontal="left" vertical="center" wrapText="1"/>
      <protection hidden="1"/>
    </xf>
    <xf numFmtId="0" fontId="8" fillId="0" borderId="7" xfId="0" applyFont="1" applyBorder="1" applyAlignment="1" applyProtection="1">
      <alignment horizontal="left" vertical="center" wrapText="1"/>
      <protection hidden="1"/>
    </xf>
    <xf numFmtId="0" fontId="7" fillId="4" borderId="21" xfId="0" applyFont="1" applyFill="1" applyBorder="1" applyAlignment="1" applyProtection="1">
      <alignment horizontal="center" vertical="center" wrapText="1"/>
    </xf>
    <xf numFmtId="0" fontId="7" fillId="4" borderId="22" xfId="0" applyFont="1" applyFill="1" applyBorder="1" applyAlignment="1" applyProtection="1">
      <alignment horizontal="center" vertical="center" wrapText="1"/>
    </xf>
    <xf numFmtId="0" fontId="7" fillId="4" borderId="23" xfId="0" applyFont="1" applyFill="1" applyBorder="1" applyAlignment="1" applyProtection="1">
      <alignment horizontal="center" vertical="center" wrapText="1"/>
    </xf>
    <xf numFmtId="0" fontId="11" fillId="0" borderId="13" xfId="1" applyFont="1" applyFill="1" applyBorder="1" applyAlignment="1" applyProtection="1">
      <alignment horizontal="justify" vertical="center" wrapText="1"/>
      <protection hidden="1"/>
    </xf>
    <xf numFmtId="0" fontId="11" fillId="0" borderId="1" xfId="1" applyFont="1" applyFill="1" applyBorder="1" applyAlignment="1" applyProtection="1">
      <alignment horizontal="justify" vertical="center" wrapText="1"/>
      <protection hidden="1"/>
    </xf>
    <xf numFmtId="0" fontId="11" fillId="0" borderId="18" xfId="1" applyFont="1" applyFill="1" applyBorder="1" applyAlignment="1" applyProtection="1">
      <alignment horizontal="justify" vertical="center" wrapText="1"/>
      <protection hidden="1"/>
    </xf>
    <xf numFmtId="0" fontId="12" fillId="0" borderId="13" xfId="1" applyFont="1" applyFill="1" applyBorder="1" applyAlignment="1" applyProtection="1">
      <alignment horizontal="justify" vertical="center" wrapText="1"/>
      <protection hidden="1"/>
    </xf>
    <xf numFmtId="0" fontId="12" fillId="0" borderId="1" xfId="1" applyFont="1" applyFill="1" applyBorder="1" applyAlignment="1" applyProtection="1">
      <alignment horizontal="justify" vertical="center" wrapText="1"/>
      <protection hidden="1"/>
    </xf>
    <xf numFmtId="0" fontId="12" fillId="0" borderId="18" xfId="1" applyFont="1" applyFill="1" applyBorder="1" applyAlignment="1" applyProtection="1">
      <alignment horizontal="justify" vertical="center" wrapText="1"/>
      <protection hidden="1"/>
    </xf>
    <xf numFmtId="0" fontId="8" fillId="2" borderId="13" xfId="0" applyFont="1" applyFill="1" applyBorder="1" applyAlignment="1" applyProtection="1">
      <alignment horizontal="center" vertical="center" wrapText="1"/>
      <protection hidden="1"/>
    </xf>
    <xf numFmtId="0" fontId="8" fillId="2" borderId="1" xfId="0" applyFont="1" applyFill="1" applyBorder="1" applyAlignment="1" applyProtection="1">
      <alignment horizontal="center" vertical="center" wrapText="1"/>
      <protection hidden="1"/>
    </xf>
    <xf numFmtId="0" fontId="8" fillId="2" borderId="18" xfId="0" applyFont="1" applyFill="1" applyBorder="1" applyAlignment="1" applyProtection="1">
      <alignment horizontal="center" vertical="center" wrapText="1"/>
      <protection hidden="1"/>
    </xf>
    <xf numFmtId="0" fontId="8" fillId="0" borderId="15" xfId="0" applyFont="1" applyBorder="1" applyAlignment="1" applyProtection="1">
      <alignment horizontal="center" vertical="center" wrapText="1"/>
      <protection hidden="1"/>
    </xf>
    <xf numFmtId="0" fontId="8" fillId="0" borderId="7" xfId="0" applyFont="1" applyBorder="1" applyAlignment="1" applyProtection="1">
      <alignment horizontal="center" vertical="center" wrapText="1"/>
      <protection hidden="1"/>
    </xf>
    <xf numFmtId="0" fontId="8" fillId="2" borderId="15" xfId="0" applyFont="1" applyFill="1" applyBorder="1" applyAlignment="1" applyProtection="1">
      <alignment horizontal="center" vertical="center" wrapText="1"/>
      <protection hidden="1"/>
    </xf>
    <xf numFmtId="0" fontId="8" fillId="2" borderId="7" xfId="0" applyFont="1" applyFill="1" applyBorder="1" applyAlignment="1" applyProtection="1">
      <alignment horizontal="center" vertical="center" wrapText="1"/>
      <protection hidden="1"/>
    </xf>
    <xf numFmtId="0" fontId="9" fillId="5" borderId="15" xfId="0" applyFont="1" applyFill="1" applyBorder="1" applyAlignment="1" applyProtection="1">
      <alignment horizontal="center" vertical="center" wrapText="1"/>
      <protection hidden="1"/>
    </xf>
    <xf numFmtId="0" fontId="9" fillId="5" borderId="7" xfId="0" applyFont="1" applyFill="1" applyBorder="1" applyAlignment="1" applyProtection="1">
      <alignment horizontal="center" vertical="center" wrapText="1"/>
      <protection hidden="1"/>
    </xf>
    <xf numFmtId="0" fontId="8" fillId="0" borderId="15" xfId="0" applyFont="1" applyBorder="1" applyAlignment="1" applyProtection="1">
      <alignment horizontal="justify" vertical="center" wrapText="1"/>
      <protection hidden="1"/>
    </xf>
    <xf numFmtId="0" fontId="8" fillId="0" borderId="7" xfId="0" applyFont="1" applyBorder="1" applyAlignment="1" applyProtection="1">
      <alignment horizontal="justify" vertical="center" wrapText="1"/>
      <protection hidden="1"/>
    </xf>
    <xf numFmtId="0" fontId="8" fillId="0" borderId="12" xfId="1" applyFont="1" applyFill="1" applyBorder="1" applyAlignment="1" applyProtection="1">
      <alignment horizontal="justify" vertical="center" wrapText="1"/>
      <protection hidden="1"/>
    </xf>
    <xf numFmtId="0" fontId="8" fillId="0" borderId="24" xfId="1" applyFont="1" applyFill="1" applyBorder="1" applyAlignment="1" applyProtection="1">
      <alignment horizontal="justify" vertical="center" wrapText="1"/>
      <protection hidden="1"/>
    </xf>
    <xf numFmtId="0" fontId="16" fillId="0" borderId="12" xfId="0" applyFont="1" applyBorder="1" applyAlignment="1" applyProtection="1">
      <alignment horizontal="justify" vertical="center" wrapText="1"/>
      <protection hidden="1"/>
    </xf>
    <xf numFmtId="0" fontId="16" fillId="0" borderId="24" xfId="0" applyFont="1" applyBorder="1" applyAlignment="1" applyProtection="1">
      <alignment horizontal="justify" vertical="center" wrapText="1"/>
      <protection hidden="1"/>
    </xf>
    <xf numFmtId="0" fontId="8" fillId="0" borderId="12" xfId="0" applyFont="1" applyBorder="1" applyAlignment="1" applyProtection="1">
      <alignment horizontal="justify" vertical="center" wrapText="1"/>
      <protection hidden="1"/>
    </xf>
    <xf numFmtId="0" fontId="8" fillId="0" borderId="24" xfId="0" applyFont="1" applyBorder="1" applyAlignment="1" applyProtection="1">
      <alignment horizontal="justify" vertical="center" wrapText="1"/>
      <protection hidden="1"/>
    </xf>
    <xf numFmtId="9" fontId="8" fillId="0" borderId="15" xfId="0" applyNumberFormat="1" applyFont="1" applyBorder="1" applyAlignment="1" applyProtection="1">
      <alignment horizontal="center" vertical="center" wrapText="1"/>
      <protection hidden="1"/>
    </xf>
    <xf numFmtId="9" fontId="8" fillId="0" borderId="7" xfId="0" applyNumberFormat="1" applyFont="1" applyBorder="1" applyAlignment="1" applyProtection="1">
      <alignment horizontal="center" vertical="center" wrapText="1"/>
      <protection hidden="1"/>
    </xf>
    <xf numFmtId="9" fontId="11" fillId="0" borderId="15" xfId="3" applyNumberFormat="1" applyFont="1" applyBorder="1" applyAlignment="1" applyProtection="1">
      <alignment horizontal="center" vertical="center" wrapText="1"/>
      <protection hidden="1"/>
    </xf>
    <xf numFmtId="9" fontId="11" fillId="0" borderId="33" xfId="3" applyNumberFormat="1" applyFont="1" applyBorder="1" applyAlignment="1" applyProtection="1">
      <alignment horizontal="center" vertical="center" wrapText="1"/>
      <protection hidden="1"/>
    </xf>
    <xf numFmtId="9" fontId="11" fillId="0" borderId="24" xfId="3" applyNumberFormat="1" applyFont="1" applyBorder="1" applyAlignment="1" applyProtection="1">
      <alignment horizontal="center" vertical="center" wrapText="1"/>
      <protection hidden="1"/>
    </xf>
    <xf numFmtId="165" fontId="24" fillId="0" borderId="38" xfId="0" applyNumberFormat="1" applyFont="1" applyBorder="1" applyAlignment="1" applyProtection="1">
      <alignment horizontal="left" vertical="center" wrapText="1"/>
      <protection hidden="1"/>
    </xf>
    <xf numFmtId="165" fontId="24" fillId="0" borderId="39" xfId="0" applyNumberFormat="1" applyFont="1" applyBorder="1" applyAlignment="1" applyProtection="1">
      <alignment horizontal="left" vertical="center" wrapText="1"/>
      <protection hidden="1"/>
    </xf>
    <xf numFmtId="165" fontId="24" fillId="0" borderId="40" xfId="0" applyNumberFormat="1" applyFont="1" applyBorder="1" applyAlignment="1" applyProtection="1">
      <alignment horizontal="left" vertical="center" wrapText="1"/>
      <protection hidden="1"/>
    </xf>
    <xf numFmtId="165" fontId="24" fillId="0" borderId="15" xfId="0" applyNumberFormat="1" applyFont="1" applyBorder="1" applyAlignment="1" applyProtection="1">
      <alignment horizontal="left" vertical="center" wrapText="1"/>
      <protection hidden="1"/>
    </xf>
    <xf numFmtId="165" fontId="11" fillId="0" borderId="33" xfId="0" applyNumberFormat="1" applyFont="1" applyBorder="1" applyAlignment="1" applyProtection="1">
      <alignment horizontal="left" vertical="center" wrapText="1"/>
      <protection hidden="1"/>
    </xf>
    <xf numFmtId="165" fontId="11" fillId="0" borderId="24" xfId="0" applyNumberFormat="1" applyFont="1" applyBorder="1" applyAlignment="1" applyProtection="1">
      <alignment horizontal="left" vertical="center" wrapText="1"/>
      <protection hidden="1"/>
    </xf>
    <xf numFmtId="9" fontId="11" fillId="0" borderId="15" xfId="0" applyNumberFormat="1" applyFont="1" applyBorder="1" applyAlignment="1" applyProtection="1">
      <alignment horizontal="center" vertical="center" wrapText="1"/>
      <protection hidden="1"/>
    </xf>
    <xf numFmtId="9" fontId="11" fillId="0" borderId="33" xfId="0" applyNumberFormat="1" applyFont="1" applyBorder="1" applyAlignment="1" applyProtection="1">
      <alignment horizontal="center" vertical="center" wrapText="1"/>
      <protection hidden="1"/>
    </xf>
    <xf numFmtId="9" fontId="11" fillId="0" borderId="24" xfId="0" applyNumberFormat="1" applyFont="1" applyBorder="1" applyAlignment="1" applyProtection="1">
      <alignment horizontal="center" vertical="center" wrapText="1"/>
      <protection hidden="1"/>
    </xf>
    <xf numFmtId="0" fontId="6" fillId="9" borderId="13" xfId="0" applyFont="1" applyFill="1" applyBorder="1" applyAlignment="1" applyProtection="1">
      <alignment horizontal="center" vertical="center" wrapText="1"/>
      <protection hidden="1"/>
    </xf>
    <xf numFmtId="0" fontId="6" fillId="9" borderId="38" xfId="0" applyFont="1" applyFill="1" applyBorder="1" applyAlignment="1" applyProtection="1">
      <alignment horizontal="center" vertical="center" wrapText="1"/>
      <protection hidden="1"/>
    </xf>
    <xf numFmtId="0" fontId="6" fillId="9" borderId="40" xfId="0" applyFont="1" applyFill="1" applyBorder="1" applyAlignment="1" applyProtection="1">
      <alignment horizontal="center" vertical="center" wrapText="1"/>
      <protection hidden="1"/>
    </xf>
    <xf numFmtId="0" fontId="6" fillId="2" borderId="52" xfId="0" applyFont="1" applyFill="1" applyBorder="1" applyAlignment="1" applyProtection="1">
      <alignment horizontal="center" vertical="center" wrapText="1"/>
      <protection hidden="1"/>
    </xf>
    <xf numFmtId="0" fontId="6" fillId="2" borderId="53" xfId="0" applyFont="1" applyFill="1" applyBorder="1" applyAlignment="1" applyProtection="1">
      <alignment horizontal="center" vertical="center" wrapText="1"/>
      <protection hidden="1"/>
    </xf>
    <xf numFmtId="0" fontId="8" fillId="0" borderId="45" xfId="0" applyFont="1" applyBorder="1" applyAlignment="1" applyProtection="1">
      <alignment horizontal="justify" vertical="center" wrapText="1"/>
      <protection hidden="1"/>
    </xf>
    <xf numFmtId="0" fontId="8" fillId="0" borderId="40" xfId="0" applyFont="1" applyBorder="1" applyAlignment="1" applyProtection="1">
      <alignment horizontal="justify" vertical="center" wrapText="1"/>
      <protection hidden="1"/>
    </xf>
    <xf numFmtId="0" fontId="8" fillId="0" borderId="44" xfId="0" applyFont="1" applyBorder="1" applyAlignment="1" applyProtection="1">
      <alignment horizontal="justify" vertical="center" wrapText="1"/>
      <protection hidden="1"/>
    </xf>
    <xf numFmtId="0" fontId="8" fillId="0" borderId="46" xfId="0" applyFont="1" applyBorder="1" applyAlignment="1" applyProtection="1">
      <alignment horizontal="justify" vertical="center" wrapText="1"/>
      <protection hidden="1"/>
    </xf>
    <xf numFmtId="0" fontId="18" fillId="0" borderId="15" xfId="0" applyFont="1" applyBorder="1" applyAlignment="1" applyProtection="1">
      <alignment horizontal="justify" vertical="center" wrapText="1"/>
      <protection hidden="1"/>
    </xf>
    <xf numFmtId="0" fontId="18" fillId="0" borderId="7" xfId="0" applyFont="1" applyBorder="1" applyAlignment="1" applyProtection="1">
      <alignment horizontal="justify" vertical="center" wrapText="1"/>
      <protection hidden="1"/>
    </xf>
    <xf numFmtId="0" fontId="18" fillId="0" borderId="15" xfId="0" applyFont="1" applyBorder="1" applyAlignment="1" applyProtection="1">
      <alignment horizontal="center" vertical="center" wrapText="1"/>
      <protection hidden="1"/>
    </xf>
    <xf numFmtId="0" fontId="18" fillId="0" borderId="7" xfId="0" applyFont="1" applyBorder="1" applyAlignment="1" applyProtection="1">
      <alignment horizontal="center" vertical="center" wrapText="1"/>
      <protection hidden="1"/>
    </xf>
    <xf numFmtId="0" fontId="8" fillId="0" borderId="15" xfId="1" applyFont="1" applyFill="1" applyBorder="1" applyAlignment="1" applyProtection="1">
      <alignment horizontal="center" vertical="center" wrapText="1"/>
      <protection hidden="1"/>
    </xf>
    <xf numFmtId="0" fontId="8" fillId="0" borderId="7" xfId="1" applyFont="1" applyFill="1" applyBorder="1" applyAlignment="1" applyProtection="1">
      <alignment horizontal="center" vertical="center" wrapText="1"/>
      <protection hidden="1"/>
    </xf>
    <xf numFmtId="0" fontId="8" fillId="0" borderId="15" xfId="0" applyFont="1" applyBorder="1" applyAlignment="1" applyProtection="1">
      <alignment horizontal="center" vertical="center" textRotation="90" wrapText="1"/>
      <protection hidden="1"/>
    </xf>
    <xf numFmtId="0" fontId="8" fillId="0" borderId="7" xfId="0" applyFont="1" applyBorder="1" applyAlignment="1" applyProtection="1">
      <alignment horizontal="center" vertical="center" textRotation="90" wrapText="1"/>
      <protection hidden="1"/>
    </xf>
    <xf numFmtId="0" fontId="8" fillId="0" borderId="12" xfId="0" applyFont="1" applyBorder="1" applyAlignment="1" applyProtection="1">
      <alignment horizontal="center" vertical="center" textRotation="90" wrapText="1"/>
      <protection hidden="1"/>
    </xf>
    <xf numFmtId="0" fontId="8" fillId="0" borderId="24" xfId="0" applyFont="1" applyBorder="1" applyAlignment="1" applyProtection="1">
      <alignment horizontal="center" vertical="center" textRotation="90" wrapText="1"/>
      <protection hidden="1"/>
    </xf>
    <xf numFmtId="0" fontId="8" fillId="0" borderId="12" xfId="0" applyFont="1" applyBorder="1" applyAlignment="1" applyProtection="1">
      <alignment horizontal="center" vertical="center" wrapText="1"/>
      <protection hidden="1"/>
    </xf>
    <xf numFmtId="0" fontId="8" fillId="0" borderId="24" xfId="0" applyFont="1" applyBorder="1" applyAlignment="1" applyProtection="1">
      <alignment horizontal="center" vertical="center" wrapText="1"/>
      <protection hidden="1"/>
    </xf>
    <xf numFmtId="0" fontId="8" fillId="2" borderId="12" xfId="0" applyFont="1" applyFill="1" applyBorder="1" applyAlignment="1" applyProtection="1">
      <alignment horizontal="center" vertical="center" wrapText="1"/>
      <protection hidden="1"/>
    </xf>
    <xf numFmtId="0" fontId="8" fillId="2" borderId="24" xfId="0" applyFont="1" applyFill="1" applyBorder="1" applyAlignment="1" applyProtection="1">
      <alignment horizontal="center" vertical="center" wrapText="1"/>
      <protection hidden="1"/>
    </xf>
    <xf numFmtId="0" fontId="9" fillId="3" borderId="12" xfId="0" applyFont="1" applyFill="1" applyBorder="1" applyAlignment="1" applyProtection="1">
      <alignment horizontal="center" vertical="center" wrapText="1"/>
      <protection hidden="1"/>
    </xf>
    <xf numFmtId="0" fontId="9" fillId="3" borderId="24" xfId="0" applyFont="1" applyFill="1" applyBorder="1" applyAlignment="1" applyProtection="1">
      <alignment horizontal="center" vertical="center" wrapText="1"/>
      <protection hidden="1"/>
    </xf>
    <xf numFmtId="0" fontId="8" fillId="0" borderId="33" xfId="0" applyFont="1" applyBorder="1" applyAlignment="1" applyProtection="1">
      <alignment horizontal="center" vertical="center" wrapText="1"/>
      <protection hidden="1"/>
    </xf>
    <xf numFmtId="0" fontId="8" fillId="2" borderId="33" xfId="0" applyFont="1" applyFill="1" applyBorder="1" applyAlignment="1" applyProtection="1">
      <alignment horizontal="center" vertical="center" wrapText="1"/>
      <protection hidden="1"/>
    </xf>
    <xf numFmtId="0" fontId="13" fillId="0" borderId="15" xfId="0" applyFont="1" applyBorder="1" applyAlignment="1" applyProtection="1">
      <alignment horizontal="justify" vertical="center" wrapText="1"/>
      <protection hidden="1"/>
    </xf>
    <xf numFmtId="0" fontId="13" fillId="0" borderId="7" xfId="0" applyFont="1" applyBorder="1" applyAlignment="1" applyProtection="1">
      <alignment horizontal="justify" vertical="center" wrapText="1"/>
      <protection hidden="1"/>
    </xf>
    <xf numFmtId="0" fontId="14" fillId="10" borderId="15" xfId="0" applyFont="1" applyFill="1" applyBorder="1" applyAlignment="1" applyProtection="1">
      <alignment horizontal="center" vertical="center" wrapText="1"/>
      <protection hidden="1"/>
    </xf>
    <xf numFmtId="0" fontId="14" fillId="10" borderId="7" xfId="0" applyFont="1" applyFill="1" applyBorder="1" applyAlignment="1" applyProtection="1">
      <alignment horizontal="center" vertical="center" wrapText="1"/>
      <protection hidden="1"/>
    </xf>
    <xf numFmtId="0" fontId="14" fillId="10" borderId="1" xfId="0" applyFont="1" applyFill="1" applyBorder="1" applyAlignment="1" applyProtection="1">
      <alignment horizontal="center" vertical="center" wrapText="1"/>
      <protection hidden="1"/>
    </xf>
    <xf numFmtId="0" fontId="13" fillId="0" borderId="12" xfId="0" applyFont="1" applyBorder="1" applyAlignment="1" applyProtection="1">
      <alignment horizontal="center" vertical="center" wrapText="1"/>
      <protection hidden="1"/>
    </xf>
    <xf numFmtId="0" fontId="13" fillId="0" borderId="33" xfId="0" applyFont="1" applyBorder="1" applyAlignment="1" applyProtection="1">
      <alignment horizontal="center" vertical="center" wrapText="1"/>
      <protection hidden="1"/>
    </xf>
    <xf numFmtId="0" fontId="13" fillId="0" borderId="7" xfId="0" applyFont="1" applyBorder="1" applyAlignment="1" applyProtection="1">
      <alignment horizontal="center" vertical="center" wrapText="1"/>
      <protection hidden="1"/>
    </xf>
    <xf numFmtId="0" fontId="8" fillId="0" borderId="47" xfId="0" applyFont="1" applyBorder="1" applyAlignment="1" applyProtection="1">
      <alignment horizontal="justify" vertical="center" wrapText="1"/>
      <protection hidden="1"/>
    </xf>
    <xf numFmtId="0" fontId="8" fillId="0" borderId="41" xfId="0" applyFont="1" applyBorder="1" applyAlignment="1" applyProtection="1">
      <alignment horizontal="justify" vertical="center" wrapText="1"/>
      <protection hidden="1"/>
    </xf>
    <xf numFmtId="0" fontId="8" fillId="0" borderId="33" xfId="0" applyFont="1" applyBorder="1" applyAlignment="1" applyProtection="1">
      <alignment horizontal="justify" vertical="center" wrapText="1"/>
      <protection hidden="1"/>
    </xf>
    <xf numFmtId="0" fontId="8" fillId="0" borderId="39" xfId="0" applyFont="1" applyBorder="1" applyAlignment="1" applyProtection="1">
      <alignment horizontal="justify" vertical="center" wrapText="1"/>
      <protection hidden="1"/>
    </xf>
    <xf numFmtId="0" fontId="8" fillId="0" borderId="43" xfId="0" applyFont="1" applyBorder="1" applyAlignment="1" applyProtection="1">
      <alignment horizontal="justify" vertical="center" wrapText="1"/>
      <protection hidden="1"/>
    </xf>
    <xf numFmtId="0" fontId="8" fillId="0" borderId="33" xfId="0" applyFont="1" applyBorder="1" applyAlignment="1" applyProtection="1">
      <alignment horizontal="center" vertical="center" textRotation="90" wrapText="1"/>
      <protection hidden="1"/>
    </xf>
    <xf numFmtId="0" fontId="9" fillId="5" borderId="12" xfId="0" applyFont="1" applyFill="1" applyBorder="1" applyAlignment="1" applyProtection="1">
      <alignment horizontal="center" vertical="center" wrapText="1"/>
      <protection hidden="1"/>
    </xf>
    <xf numFmtId="0" fontId="9" fillId="5" borderId="33" xfId="0" applyFont="1" applyFill="1" applyBorder="1" applyAlignment="1" applyProtection="1">
      <alignment horizontal="center" vertical="center" wrapText="1"/>
      <protection hidden="1"/>
    </xf>
    <xf numFmtId="0" fontId="9" fillId="5" borderId="1" xfId="0" applyFont="1" applyFill="1" applyBorder="1" applyAlignment="1" applyProtection="1">
      <alignment horizontal="center" vertical="center" wrapText="1"/>
      <protection hidden="1"/>
    </xf>
    <xf numFmtId="0" fontId="8" fillId="0" borderId="33" xfId="1" applyFont="1" applyFill="1" applyBorder="1" applyAlignment="1" applyProtection="1">
      <alignment horizontal="justify" vertical="center" wrapText="1"/>
      <protection hidden="1"/>
    </xf>
    <xf numFmtId="0" fontId="8" fillId="0" borderId="7" xfId="1" applyFont="1" applyFill="1" applyBorder="1" applyAlignment="1" applyProtection="1">
      <alignment horizontal="justify" vertical="center" wrapText="1"/>
      <protection hidden="1"/>
    </xf>
    <xf numFmtId="0" fontId="10" fillId="0" borderId="12" xfId="1" applyFont="1" applyFill="1" applyBorder="1" applyAlignment="1" applyProtection="1">
      <alignment horizontal="justify" vertical="center" wrapText="1"/>
      <protection hidden="1"/>
    </xf>
    <xf numFmtId="0" fontId="10" fillId="0" borderId="33" xfId="1" applyFont="1" applyFill="1" applyBorder="1" applyAlignment="1" applyProtection="1">
      <alignment horizontal="justify" vertical="center" wrapText="1"/>
      <protection hidden="1"/>
    </xf>
    <xf numFmtId="0" fontId="10" fillId="0" borderId="7" xfId="1" applyFont="1" applyFill="1" applyBorder="1" applyAlignment="1" applyProtection="1">
      <alignment horizontal="justify" vertical="center" wrapText="1"/>
      <protection hidden="1"/>
    </xf>
    <xf numFmtId="0" fontId="10" fillId="0" borderId="24" xfId="1" applyFont="1" applyFill="1" applyBorder="1" applyAlignment="1" applyProtection="1">
      <alignment horizontal="justify" vertical="center" wrapText="1"/>
      <protection hidden="1"/>
    </xf>
    <xf numFmtId="0" fontId="8" fillId="0" borderId="15" xfId="1" applyFont="1" applyFill="1" applyBorder="1" applyAlignment="1" applyProtection="1">
      <alignment horizontal="justify" vertical="center" wrapText="1"/>
      <protection hidden="1"/>
    </xf>
    <xf numFmtId="0" fontId="10" fillId="0" borderId="15" xfId="1" applyFont="1" applyFill="1" applyBorder="1" applyAlignment="1" applyProtection="1">
      <alignment horizontal="justify" vertical="center" wrapText="1"/>
      <protection hidden="1"/>
    </xf>
    <xf numFmtId="0" fontId="16" fillId="0" borderId="33" xfId="0" applyFont="1" applyBorder="1" applyAlignment="1" applyProtection="1">
      <alignment horizontal="justify" vertical="center" wrapText="1"/>
      <protection hidden="1"/>
    </xf>
    <xf numFmtId="0" fontId="16" fillId="0" borderId="7" xfId="0" applyFont="1" applyBorder="1" applyAlignment="1" applyProtection="1">
      <alignment horizontal="justify" vertical="center" wrapText="1"/>
      <protection hidden="1"/>
    </xf>
    <xf numFmtId="0" fontId="8" fillId="0" borderId="38" xfId="0" applyFont="1" applyBorder="1" applyAlignment="1" applyProtection="1">
      <alignment horizontal="justify" vertical="center" wrapText="1"/>
      <protection hidden="1"/>
    </xf>
    <xf numFmtId="0" fontId="8" fillId="0" borderId="48" xfId="0" applyFont="1" applyBorder="1" applyAlignment="1" applyProtection="1">
      <alignment horizontal="justify" vertical="center" wrapText="1"/>
      <protection hidden="1"/>
    </xf>
    <xf numFmtId="0" fontId="13" fillId="0" borderId="15" xfId="0" applyFont="1" applyBorder="1" applyAlignment="1" applyProtection="1">
      <alignment horizontal="center" vertical="center" textRotation="90" wrapText="1"/>
      <protection hidden="1"/>
    </xf>
    <xf numFmtId="0" fontId="13" fillId="0" borderId="7" xfId="0" applyFont="1" applyBorder="1" applyAlignment="1" applyProtection="1">
      <alignment horizontal="center" vertical="center" textRotation="90" wrapText="1"/>
      <protection hidden="1"/>
    </xf>
    <xf numFmtId="0" fontId="13" fillId="2" borderId="15" xfId="0" applyFont="1" applyFill="1" applyBorder="1" applyAlignment="1" applyProtection="1">
      <alignment horizontal="center" vertical="center" wrapText="1"/>
      <protection hidden="1"/>
    </xf>
    <xf numFmtId="0" fontId="13" fillId="2" borderId="7" xfId="0" applyFont="1" applyFill="1" applyBorder="1" applyAlignment="1" applyProtection="1">
      <alignment horizontal="center" vertical="center" wrapText="1"/>
      <protection hidden="1"/>
    </xf>
    <xf numFmtId="0" fontId="13" fillId="2" borderId="15" xfId="0" applyFont="1" applyFill="1" applyBorder="1" applyAlignment="1" applyProtection="1">
      <alignment horizontal="justify" vertical="center" wrapText="1"/>
      <protection hidden="1"/>
    </xf>
    <xf numFmtId="0" fontId="13" fillId="2" borderId="7" xfId="0" applyFont="1" applyFill="1" applyBorder="1" applyAlignment="1" applyProtection="1">
      <alignment horizontal="justify" vertical="center" wrapText="1"/>
      <protection hidden="1"/>
    </xf>
    <xf numFmtId="0" fontId="9" fillId="10" borderId="15" xfId="0" applyFont="1" applyFill="1" applyBorder="1" applyAlignment="1" applyProtection="1">
      <alignment horizontal="center" vertical="center" wrapText="1"/>
      <protection hidden="1"/>
    </xf>
    <xf numFmtId="0" fontId="9" fillId="10" borderId="7" xfId="0" applyFont="1" applyFill="1" applyBorder="1" applyAlignment="1" applyProtection="1">
      <alignment horizontal="center" vertical="center" wrapText="1"/>
      <protection hidden="1"/>
    </xf>
    <xf numFmtId="0" fontId="13" fillId="0" borderId="15" xfId="0" applyFont="1" applyBorder="1" applyAlignment="1" applyProtection="1">
      <alignment horizontal="center" vertical="center" wrapText="1"/>
      <protection hidden="1"/>
    </xf>
    <xf numFmtId="0" fontId="13" fillId="0" borderId="12" xfId="0" applyFont="1" applyBorder="1" applyAlignment="1" applyProtection="1">
      <alignment horizontal="center" vertical="center" textRotation="90" wrapText="1"/>
      <protection hidden="1"/>
    </xf>
    <xf numFmtId="0" fontId="13" fillId="0" borderId="33" xfId="0" applyFont="1" applyBorder="1" applyAlignment="1" applyProtection="1">
      <alignment horizontal="center" vertical="center" textRotation="90" wrapText="1"/>
      <protection hidden="1"/>
    </xf>
    <xf numFmtId="0" fontId="13" fillId="2" borderId="12" xfId="0" applyFont="1" applyFill="1" applyBorder="1" applyAlignment="1" applyProtection="1">
      <alignment horizontal="center" vertical="center" wrapText="1"/>
      <protection hidden="1"/>
    </xf>
    <xf numFmtId="0" fontId="13" fillId="2" borderId="33" xfId="0" applyFont="1" applyFill="1" applyBorder="1" applyAlignment="1" applyProtection="1">
      <alignment horizontal="center" vertical="center" wrapText="1"/>
      <protection hidden="1"/>
    </xf>
    <xf numFmtId="0" fontId="13" fillId="0" borderId="12" xfId="0" applyFont="1" applyBorder="1" applyAlignment="1" applyProtection="1">
      <alignment horizontal="justify" vertical="center" wrapText="1"/>
      <protection hidden="1"/>
    </xf>
    <xf numFmtId="0" fontId="13" fillId="0" borderId="33" xfId="0" applyFont="1" applyBorder="1" applyAlignment="1" applyProtection="1">
      <alignment horizontal="justify" vertical="center" wrapText="1"/>
      <protection hidden="1"/>
    </xf>
    <xf numFmtId="0" fontId="18" fillId="0" borderId="12" xfId="0" applyFont="1" applyBorder="1" applyAlignment="1" applyProtection="1">
      <alignment horizontal="justify" vertical="center" wrapText="1"/>
      <protection hidden="1"/>
    </xf>
    <xf numFmtId="0" fontId="18" fillId="0" borderId="33" xfId="0" applyFont="1" applyBorder="1" applyAlignment="1" applyProtection="1">
      <alignment horizontal="justify" vertical="center" wrapText="1"/>
      <protection hidden="1"/>
    </xf>
    <xf numFmtId="0" fontId="9" fillId="10" borderId="1" xfId="0" applyFont="1" applyFill="1" applyBorder="1" applyAlignment="1" applyProtection="1">
      <alignment horizontal="center" vertical="center" wrapText="1"/>
      <protection hidden="1"/>
    </xf>
    <xf numFmtId="0" fontId="9" fillId="0" borderId="48" xfId="0" applyFont="1" applyBorder="1" applyAlignment="1" applyProtection="1">
      <alignment horizontal="center" vertical="center" wrapText="1"/>
      <protection hidden="1"/>
    </xf>
    <xf numFmtId="0" fontId="9" fillId="0" borderId="46" xfId="0" applyFont="1" applyBorder="1" applyAlignment="1" applyProtection="1">
      <alignment horizontal="center" vertical="center" wrapText="1"/>
      <protection hidden="1"/>
    </xf>
    <xf numFmtId="165" fontId="8" fillId="0" borderId="12" xfId="0" applyNumberFormat="1" applyFont="1" applyBorder="1" applyAlignment="1" applyProtection="1">
      <alignment horizontal="justify" vertical="center" wrapText="1"/>
      <protection hidden="1"/>
    </xf>
    <xf numFmtId="165" fontId="8" fillId="0" borderId="24" xfId="0" applyNumberFormat="1" applyFont="1" applyBorder="1" applyAlignment="1" applyProtection="1">
      <alignment horizontal="justify" vertical="center" wrapText="1"/>
      <protection hidden="1"/>
    </xf>
    <xf numFmtId="0" fontId="8" fillId="0" borderId="45" xfId="0" applyFont="1" applyBorder="1" applyAlignment="1" applyProtection="1">
      <alignment horizontal="center" vertical="center" wrapText="1"/>
      <protection hidden="1"/>
    </xf>
    <xf numFmtId="0" fontId="8" fillId="0" borderId="40" xfId="0" applyFont="1" applyBorder="1" applyAlignment="1" applyProtection="1">
      <alignment horizontal="center" vertical="center" wrapText="1"/>
      <protection hidden="1"/>
    </xf>
    <xf numFmtId="9" fontId="8" fillId="0" borderId="12" xfId="3" applyNumberFormat="1" applyFont="1" applyBorder="1" applyAlignment="1" applyProtection="1">
      <alignment horizontal="center" vertical="center" wrapText="1"/>
      <protection hidden="1"/>
    </xf>
    <xf numFmtId="9" fontId="8" fillId="0" borderId="24" xfId="3" applyNumberFormat="1" applyFont="1" applyBorder="1" applyAlignment="1" applyProtection="1">
      <alignment horizontal="center" vertical="center" wrapText="1"/>
      <protection hidden="1"/>
    </xf>
    <xf numFmtId="0" fontId="9" fillId="5" borderId="24" xfId="0" applyFont="1" applyFill="1" applyBorder="1" applyAlignment="1" applyProtection="1">
      <alignment horizontal="center" vertical="center" wrapText="1"/>
      <protection hidden="1"/>
    </xf>
    <xf numFmtId="0" fontId="8" fillId="0" borderId="12" xfId="0" applyFont="1" applyBorder="1" applyAlignment="1" applyProtection="1">
      <alignment horizontal="justify" vertical="center" textRotation="90" wrapText="1"/>
      <protection hidden="1"/>
    </xf>
    <xf numFmtId="0" fontId="8" fillId="0" borderId="24" xfId="0" applyFont="1" applyBorder="1" applyAlignment="1" applyProtection="1">
      <alignment horizontal="justify" vertical="center" textRotation="90" wrapText="1"/>
      <protection hidden="1"/>
    </xf>
    <xf numFmtId="0" fontId="13" fillId="0" borderId="24" xfId="0" applyFont="1" applyBorder="1" applyAlignment="1" applyProtection="1">
      <alignment horizontal="justify" vertical="center" wrapText="1"/>
      <protection hidden="1"/>
    </xf>
    <xf numFmtId="0" fontId="9" fillId="3" borderId="15" xfId="0" applyFont="1" applyFill="1" applyBorder="1" applyAlignment="1" applyProtection="1">
      <alignment horizontal="center" vertical="center" wrapText="1"/>
      <protection hidden="1"/>
    </xf>
    <xf numFmtId="0" fontId="9" fillId="3" borderId="7" xfId="0" applyFont="1" applyFill="1" applyBorder="1" applyAlignment="1" applyProtection="1">
      <alignment horizontal="center" vertical="center" wrapText="1"/>
      <protection hidden="1"/>
    </xf>
    <xf numFmtId="0" fontId="9" fillId="6" borderId="12" xfId="0" applyFont="1" applyFill="1" applyBorder="1" applyAlignment="1" applyProtection="1">
      <alignment horizontal="center" vertical="center" wrapText="1"/>
      <protection hidden="1"/>
    </xf>
    <xf numFmtId="0" fontId="9" fillId="6" borderId="33" xfId="0" applyFont="1" applyFill="1" applyBorder="1" applyAlignment="1" applyProtection="1">
      <alignment horizontal="center" vertical="center" wrapText="1"/>
      <protection hidden="1"/>
    </xf>
    <xf numFmtId="0" fontId="9" fillId="6" borderId="7" xfId="0" applyFont="1" applyFill="1" applyBorder="1" applyAlignment="1" applyProtection="1">
      <alignment horizontal="center" vertical="center" wrapText="1"/>
      <protection hidden="1"/>
    </xf>
    <xf numFmtId="0" fontId="9" fillId="6" borderId="24" xfId="0" applyFont="1" applyFill="1" applyBorder="1" applyAlignment="1" applyProtection="1">
      <alignment horizontal="center" vertical="center" wrapText="1"/>
      <protection hidden="1"/>
    </xf>
    <xf numFmtId="0" fontId="18" fillId="0" borderId="24" xfId="0" applyFont="1" applyBorder="1" applyAlignment="1" applyProtection="1">
      <alignment horizontal="justify" vertical="center" wrapText="1"/>
      <protection hidden="1"/>
    </xf>
    <xf numFmtId="0" fontId="9" fillId="5" borderId="13" xfId="0" applyFont="1" applyFill="1" applyBorder="1" applyAlignment="1" applyProtection="1">
      <alignment horizontal="center" vertical="center" wrapText="1"/>
      <protection hidden="1"/>
    </xf>
    <xf numFmtId="0" fontId="8" fillId="0" borderId="22" xfId="0" applyFont="1" applyBorder="1" applyAlignment="1" applyProtection="1">
      <alignment horizontal="justify" vertical="center" wrapText="1"/>
      <protection hidden="1"/>
    </xf>
    <xf numFmtId="0" fontId="8" fillId="0" borderId="1" xfId="0" applyFont="1" applyBorder="1" applyAlignment="1" applyProtection="1">
      <alignment horizontal="justify" vertical="center" wrapText="1"/>
      <protection hidden="1"/>
    </xf>
    <xf numFmtId="0" fontId="8" fillId="0" borderId="17" xfId="0" applyFont="1" applyBorder="1" applyAlignment="1" applyProtection="1">
      <alignment horizontal="justify" vertical="center" wrapText="1"/>
      <protection hidden="1"/>
    </xf>
    <xf numFmtId="0" fontId="17" fillId="0" borderId="12" xfId="0" applyFont="1" applyBorder="1" applyAlignment="1" applyProtection="1">
      <alignment horizontal="justify" vertical="center" wrapText="1"/>
      <protection hidden="1"/>
    </xf>
    <xf numFmtId="0" fontId="17" fillId="0" borderId="33" xfId="0" applyFont="1" applyBorder="1" applyAlignment="1" applyProtection="1">
      <alignment horizontal="justify" vertical="center" wrapText="1"/>
      <protection hidden="1"/>
    </xf>
    <xf numFmtId="0" fontId="17" fillId="0" borderId="7" xfId="0" applyFont="1" applyBorder="1" applyAlignment="1" applyProtection="1">
      <alignment horizontal="justify" vertical="center" wrapText="1"/>
      <protection hidden="1"/>
    </xf>
    <xf numFmtId="0" fontId="8" fillId="2" borderId="12" xfId="0" applyFont="1" applyFill="1" applyBorder="1" applyAlignment="1" applyProtection="1">
      <alignment horizontal="justify" vertical="center" wrapText="1"/>
      <protection hidden="1"/>
    </xf>
    <xf numFmtId="0" fontId="8" fillId="2" borderId="24" xfId="0" applyFont="1" applyFill="1" applyBorder="1" applyAlignment="1" applyProtection="1">
      <alignment horizontal="justify" vertical="center" wrapText="1"/>
      <protection hidden="1"/>
    </xf>
    <xf numFmtId="0" fontId="17" fillId="0" borderId="15" xfId="0" applyFont="1" applyBorder="1" applyAlignment="1" applyProtection="1">
      <alignment horizontal="justify" vertical="center" wrapText="1"/>
      <protection hidden="1"/>
    </xf>
    <xf numFmtId="165" fontId="8" fillId="0" borderId="12" xfId="0" applyNumberFormat="1" applyFont="1" applyBorder="1" applyAlignment="1" applyProtection="1">
      <alignment horizontal="left" vertical="center" wrapText="1"/>
      <protection hidden="1"/>
    </xf>
    <xf numFmtId="165" fontId="8" fillId="0" borderId="24" xfId="0" applyNumberFormat="1" applyFont="1" applyBorder="1" applyAlignment="1" applyProtection="1">
      <alignment horizontal="left" vertical="center" wrapText="1"/>
      <protection hidden="1"/>
    </xf>
    <xf numFmtId="9" fontId="8" fillId="0" borderId="12" xfId="0" applyNumberFormat="1" applyFont="1" applyBorder="1" applyAlignment="1" applyProtection="1">
      <alignment horizontal="center" vertical="center" wrapText="1"/>
      <protection hidden="1"/>
    </xf>
    <xf numFmtId="9" fontId="8" fillId="0" borderId="24" xfId="0" applyNumberFormat="1" applyFont="1" applyBorder="1" applyAlignment="1" applyProtection="1">
      <alignment horizontal="center" vertical="center" wrapText="1"/>
      <protection hidden="1"/>
    </xf>
    <xf numFmtId="165" fontId="8" fillId="0" borderId="12" xfId="0" applyNumberFormat="1" applyFont="1" applyBorder="1" applyAlignment="1" applyProtection="1">
      <alignment horizontal="center" vertical="center" wrapText="1"/>
      <protection hidden="1"/>
    </xf>
    <xf numFmtId="165" fontId="8" fillId="0" borderId="24" xfId="0" applyNumberFormat="1" applyFont="1" applyBorder="1" applyAlignment="1" applyProtection="1">
      <alignment horizontal="center" vertical="center" wrapText="1"/>
      <protection hidden="1"/>
    </xf>
    <xf numFmtId="0" fontId="9" fillId="10" borderId="24" xfId="0" applyFont="1" applyFill="1" applyBorder="1" applyAlignment="1" applyProtection="1">
      <alignment horizontal="center" vertical="center" wrapText="1"/>
      <protection hidden="1"/>
    </xf>
    <xf numFmtId="0" fontId="9" fillId="3" borderId="33" xfId="0" applyFont="1" applyFill="1" applyBorder="1" applyAlignment="1" applyProtection="1">
      <alignment horizontal="center" vertical="center" wrapText="1"/>
      <protection hidden="1"/>
    </xf>
    <xf numFmtId="0" fontId="9" fillId="6" borderId="15" xfId="0" applyFont="1" applyFill="1" applyBorder="1" applyAlignment="1" applyProtection="1">
      <alignment horizontal="center" vertical="center" wrapText="1"/>
      <protection hidden="1"/>
    </xf>
  </cellXfs>
  <cellStyles count="4">
    <cellStyle name="Hipervínculo" xfId="1" builtinId="8"/>
    <cellStyle name="Normal" xfId="0" builtinId="0"/>
    <cellStyle name="Normal 2" xfId="2" xr:uid="{00000000-0005-0000-0000-000002000000}"/>
    <cellStyle name="Porcentaje" xfId="3" builtinId="5"/>
  </cellStyles>
  <dxfs count="297">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colors>
    <mruColors>
      <color rgb="FF55CB55"/>
      <color rgb="FF20E820"/>
      <color rgb="FFFFCC66"/>
      <color rgb="FF41D9ED"/>
      <color rgb="FFFD5A27"/>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theme" Target="theme/theme1.xml"/><Relationship Id="rId3" Type="http://schemas.openxmlformats.org/officeDocument/2006/relationships/externalLink" Target="externalLinks/externalLink2.xml"/><Relationship Id="rId21" Type="http://schemas.openxmlformats.org/officeDocument/2006/relationships/calcChain" Target="calcChain.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1558637</xdr:colOff>
      <xdr:row>0</xdr:row>
      <xdr:rowOff>86592</xdr:rowOff>
    </xdr:from>
    <xdr:to>
      <xdr:col>2</xdr:col>
      <xdr:colOff>324717</xdr:colOff>
      <xdr:row>1</xdr:row>
      <xdr:rowOff>405839</xdr:rowOff>
    </xdr:to>
    <xdr:pic>
      <xdr:nvPicPr>
        <xdr:cNvPr id="8" name="Imagen 7">
          <a:extLst>
            <a:ext uri="{FF2B5EF4-FFF2-40B4-BE49-F238E27FC236}">
              <a16:creationId xmlns:a16="http://schemas.microsoft.com/office/drawing/2014/main" id="{F197B3CC-80C7-47B8-8E81-368BABFC7648}"/>
            </a:ext>
          </a:extLst>
        </xdr:cNvPr>
        <xdr:cNvPicPr>
          <a:picLocks noChangeAspect="1"/>
        </xdr:cNvPicPr>
      </xdr:nvPicPr>
      <xdr:blipFill>
        <a:blip xmlns:r="http://schemas.openxmlformats.org/officeDocument/2006/relationships" r:embed="rId1"/>
        <a:stretch>
          <a:fillRect/>
        </a:stretch>
      </xdr:blipFill>
      <xdr:spPr>
        <a:xfrm>
          <a:off x="1558637" y="86592"/>
          <a:ext cx="3441989" cy="795497"/>
        </a:xfrm>
        <a:prstGeom prst="rect">
          <a:avLst/>
        </a:prstGeom>
      </xdr:spPr>
    </xdr:pic>
    <xdr:clientData/>
  </xdr:twoCellAnchor>
  <xdr:twoCellAnchor>
    <xdr:from>
      <xdr:col>47</xdr:col>
      <xdr:colOff>825499</xdr:colOff>
      <xdr:row>0</xdr:row>
      <xdr:rowOff>47626</xdr:rowOff>
    </xdr:from>
    <xdr:to>
      <xdr:col>49</xdr:col>
      <xdr:colOff>635000</xdr:colOff>
      <xdr:row>1</xdr:row>
      <xdr:rowOff>419204</xdr:rowOff>
    </xdr:to>
    <xdr:pic>
      <xdr:nvPicPr>
        <xdr:cNvPr id="9" name="Picture 2" descr="Ministerio de Salud y ProtecciÃ³n Social - RepÃºblica de Colombia">
          <a:extLst>
            <a:ext uri="{FF2B5EF4-FFF2-40B4-BE49-F238E27FC236}">
              <a16:creationId xmlns:a16="http://schemas.microsoft.com/office/drawing/2014/main" id="{2630B660-AA6B-4EA8-B2C3-6C86EF025A2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929499" y="47626"/>
          <a:ext cx="3460751" cy="863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hat/Desktop/OFICINA%20-%202020/RIESGOS%20DE%20GESTION/RIESGOS%20DE%20GESTION%202020/MESAS%20DE%20TRABAJO/RIESGOS%202020%20PROCESOS/GPE/GPE%20-%20FICHA%20DE%20RIESGOS%202020.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Carlos/Documents/GTH/GTH%20-%20FICHA%20RIESGOS%202020.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Carlos/Documents/AJ/AJ%20-%20FICHA%20RIESGOS%202020.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sandratc/Documents/INFO%20SOLICITUD%20MESAS%20DE%20TRABAJO/INFO%20PROCESOS/CI/C.I.%20RIESGOS%2029-07-19.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Carlos/Documents/MYM/V.3%20MYM%20DEF.%20RIESGOS%2018-08-20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Carlos/Documents/MYM/GPE/GPE%20-%20FICHA%20DE%20RIESGOS%202020.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Carlos/Documents/GPE/GPE%20-%20FICHA%20DE%20RIESGOS%202020.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Carlos/Documents/DE/Ficha_Integral_del_Riesgo_u_Oportunidad%20D.E.%20%20%20%20%20%20%2019-08-202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USER\Downloads\BASE%20RIESG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ohat/Desktop/OFICINA%20-%202020/RIESGOS%20DE%20GESTION/RIESGOS%20DE%20GESTION%202020/MESAS%20DE%20TRABAJO/RIESGOS%202020%20PROCESOS/DE/Ficha_Integral_del_Riesgo_u_Oportunidad%20D.E.%20%20%20%20%20%20%2019-08-2020.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ohat/Desktop/OFICINA%20-%202020/RIESGOS%20DE%20GESTION/RIESGOS%20DE%20GESTION%202020/MESAS%20DE%20TRABAJO/RIESGOS%202020%20PROCESOS/MYM/V.3%20MYM%20DEF.%20RIESGOS%2018-08-2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ohat/Desktop/OFICINA%20-%202020/RIESGOS%20DE%20GESTION/RIESGOS%20DE%20GESTION%202020/MESAS%20DE%20TRABAJO/RIESGOS%202020%20PROCESOS/GTH/GTH%20-%20FICHA%20RIESGOS%202020.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johat/Desktop/OFICINA%20-%202020/RIESGOS%20DE%20GESTION/RIESGOS%20DE%20GESTION%202020/MESAS%20DE%20TRABAJO/RIESGOS%202020%20PROCESOS/AJ/AJ%20-%20FICHA%20RIESGOS%202020.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johat/Desktop/OFICINA%20-%202020/RIESGOS%20DE%20GESTION/RIESGOS%20DE%20GESTION%202020/MESAS%20DE%20TRABAJO/RIESGOS%202020%20PROCESOS/GD/GD%20-%20FICHA%20DE%20RIESGOS%20202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johat/Downloads/Ficha_Integral_del_Riesgo_u_Oportunidad%20por%20procesos%20TI%20Obs.%20CarlosC%20Obs%20DZ.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Carlos/Documents/MYM/DE/Ficha_Integral_del_Riesgo_u_Oportunidad%20D.E.%20%20%20%20%20%20%2019-08-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Priorización escenarios "/>
      <sheetName val="Contexto Proceso"/>
      <sheetName val="Inventario Controles "/>
      <sheetName val="Ficha1"/>
      <sheetName val="Ficha2"/>
      <sheetName val="Ficha3"/>
      <sheetName val="Ficha4"/>
      <sheetName val="Ficha5"/>
      <sheetName val="Mapa del Proceso"/>
      <sheetName val="Enc_Imp_Corrupción"/>
      <sheetName val="Imp_Est_Pro_Seg"/>
      <sheetName val="Imp_oportunidad"/>
      <sheetName val="Inventario de Activos"/>
      <sheetName val="Factibilidad"/>
      <sheetName val="Frecuencia"/>
    </sheetNames>
    <sheetDataSet>
      <sheetData sheetId="0">
        <row r="1">
          <cell r="AB1" t="str">
            <v>-- Oportunidades (Contexto Estratégico) --</v>
          </cell>
        </row>
        <row r="2">
          <cell r="B2" t="str">
            <v>Riesgo de Corrupción</v>
          </cell>
          <cell r="C2" t="str">
            <v>Direccionamiento Estrategico</v>
          </cell>
          <cell r="D2" t="str">
            <v>Decisiones ajustadas a intereses propios o de terceros</v>
          </cell>
          <cell r="E2" t="str">
            <v xml:space="preserve">[Eficacia] Inadecuado suministro/entrega de Productos y/o servicios </v>
          </cell>
          <cell r="F2" t="str">
            <v xml:space="preserve">[Eficacia] Inadecuado suministro/entrega de Productos y/o servicios </v>
          </cell>
          <cell r="G2" t="str">
            <v>Modificación o eliminación no autorizada de información</v>
          </cell>
          <cell r="H2" t="str">
            <v>Preservación de activos</v>
          </cell>
          <cell r="I2" t="str">
            <v>al</v>
          </cell>
          <cell r="J2" t="str">
            <v>Cumplimiento</v>
          </cell>
          <cell r="K2" t="str">
            <v>Financieros</v>
          </cell>
          <cell r="L2" t="str">
            <v>Sociales</v>
          </cell>
          <cell r="U2" t="str">
            <v>Sí</v>
          </cell>
          <cell r="V2" t="str">
            <v>X</v>
          </cell>
          <cell r="Y2" t="str">
            <v>Fortalecer y optimizar la gestión de cobro de los créditos a favor de la Nación, producto de las entidades liquidadas del sector salud o aquellas entidades fusionadas, transformadas y/o que por su naturaleza y conveniencia nacional le sean asignadas por el Gobierno Nacional, mediante la generación de herramientas, instrumentos, lineamientos, políticas con el fin de dar una respuesta oportuna y eficiente a las responsabilidades asignadas.</v>
          </cell>
          <cell r="AB2"/>
          <cell r="AD2" t="str">
            <v>Reliquidación de pensiones</v>
          </cell>
          <cell r="AE2" t="str">
            <v>Todos los procesos en el Sistema Integrado de Gestión</v>
          </cell>
          <cell r="AF2" t="str">
            <v xml:space="preserve"> Falta de actualización del programa Safix de nomina que permita la automatización del proceso.</v>
          </cell>
          <cell r="AG2" t="str">
            <v>Emergencia Sanitaria COVID 19</v>
          </cell>
          <cell r="AH2" t="str">
            <v>Asignado</v>
          </cell>
          <cell r="AI2" t="str">
            <v>Adecuado</v>
          </cell>
          <cell r="AJ2" t="str">
            <v>Oportuna</v>
          </cell>
          <cell r="AK2" t="str">
            <v>Prevenir o detectar</v>
          </cell>
          <cell r="AL2" t="str">
            <v>Confiable</v>
          </cell>
          <cell r="AM2" t="str">
            <v>Se investigan y resuelven oportunamente</v>
          </cell>
          <cell r="AN2" t="str">
            <v>Completa</v>
          </cell>
          <cell r="AP2" t="str">
            <v>Siempre</v>
          </cell>
          <cell r="AV2" t="str">
            <v>Archivador</v>
          </cell>
        </row>
        <row r="3">
          <cell r="B3" t="str">
            <v>Riesgo Estratégico</v>
          </cell>
          <cell r="C3" t="str">
            <v>Gestion de Servicios de Salud</v>
          </cell>
          <cell r="D3" t="str">
            <v>Desvío de recursos físicos o económicos</v>
          </cell>
          <cell r="E3" t="str">
            <v>[Eficacia] Incumplimiento de los objetivos establecidos</v>
          </cell>
          <cell r="F3" t="str">
            <v>[Eficacia] Incumplimiento de los objetivos establecidos</v>
          </cell>
          <cell r="G3" t="str">
            <v>Interrupción en la prestación del servicio</v>
          </cell>
          <cell r="H3" t="str">
            <v>Decisiones acertadas</v>
          </cell>
          <cell r="I3" t="str">
            <v>ante</v>
          </cell>
          <cell r="J3" t="str">
            <v>Imagen</v>
          </cell>
          <cell r="K3" t="str">
            <v>Personal</v>
          </cell>
          <cell r="L3" t="str">
            <v>Políticos</v>
          </cell>
          <cell r="U3" t="str">
            <v>No</v>
          </cell>
          <cell r="Y3" t="str">
            <v>Mejorar la capacidad institucional para atender la Defensa Judicial, de las entidades liquidadas del sector salud o aquellas entidades fusionadas, transformadas y/o que por su naturaleza y conveniencia nacional le sean asignadas por el Gobierno Nacional, a través de criterios unificados y la optimización de los recursos con el fin de garantizar una gestión más eficiente en la Defensa Judicial de las entidades asignadas.</v>
          </cell>
          <cell r="AB3"/>
          <cell r="AD3" t="str">
            <v>Reconocimiento y pago de mesada heredero (Pago mesadas no cobradas)</v>
          </cell>
          <cell r="AE3" t="str">
            <v>Procesos estratégicos en el Sistema Integrado de Gestión</v>
          </cell>
          <cell r="AF3" t="str">
            <v>Falta de capacitación al funcionario de Atención al ciudadano que atienda las quejas, inquietudes,  las solicitudes del proceso y  que realice un filtro con el fin de resolver las mismas y solo lleguen al proceso aquellas que requieran estudio juridico o soporte documental.</v>
          </cell>
          <cell r="AG3" t="str">
            <v>La imposición de sanciones por autoridades judiciales o entes de control por dar respuesta erronea o inconsistente, por demora o a falta de respuesta del proceso o demas dependencias de la Entidad a las solicitudes realizadas.</v>
          </cell>
          <cell r="AH3" t="str">
            <v>No Asignado</v>
          </cell>
          <cell r="AI3" t="str">
            <v>Inadecuado</v>
          </cell>
          <cell r="AJ3" t="str">
            <v>Inoportuna</v>
          </cell>
          <cell r="AK3" t="str">
            <v>No es un control</v>
          </cell>
          <cell r="AL3" t="str">
            <v>No confiable</v>
          </cell>
          <cell r="AM3" t="str">
            <v>No se investigan y resuelven oportunamente</v>
          </cell>
          <cell r="AN3" t="str">
            <v>Incompleta</v>
          </cell>
          <cell r="AP3" t="str">
            <v>Algunas veces</v>
          </cell>
          <cell r="AV3" t="str">
            <v>Carpeta física</v>
          </cell>
        </row>
        <row r="4">
          <cell r="B4" t="str">
            <v xml:space="preserve">Riesgo de Gestión </v>
          </cell>
          <cell r="C4" t="str">
            <v>Gestion de Prestaciones Economicas</v>
          </cell>
          <cell r="D4" t="str">
            <v>Exceso de las facultades otorgadas</v>
          </cell>
          <cell r="E4" t="str">
            <v>[Eficacia] Inadecuada planificación</v>
          </cell>
          <cell r="F4" t="str">
            <v>[Eficacia] Inadecuada planificación</v>
          </cell>
          <cell r="G4" t="str">
            <v>Revelación no autorizada de Información</v>
          </cell>
          <cell r="H4" t="str">
            <v>Cumplimiento de compromisos</v>
          </cell>
          <cell r="I4" t="str">
            <v>con</v>
          </cell>
          <cell r="J4" t="str">
            <v>Tecnología</v>
          </cell>
          <cell r="K4" t="str">
            <v>Procesos</v>
          </cell>
          <cell r="L4" t="str">
            <v>Personas</v>
          </cell>
          <cell r="Y4" t="str">
            <v>Garantizar prestación de servicios de salud como EPS adaptada y de régimen especial, a los pensionados y beneficiarios de las extintas Ferrocarriles de Colombia y Puertos de Colombia, mediante mecanismos de comunicación, promoción, interacción y socialización para generar valor público.</v>
          </cell>
          <cell r="AB4"/>
          <cell r="AD4" t="str">
            <v>Reconocimiento bonos pensionales</v>
          </cell>
          <cell r="AE4" t="str">
            <v>Procesos misionales y estratégicos misionales en el Sistema Integrado de Gestión</v>
          </cell>
          <cell r="AF4" t="str">
            <v>Demoras en los trámites ocasionada por la falta de respuesta o respuesta extemporanea de las otras dependencias de la Entidad.</v>
          </cell>
          <cell r="AG4">
            <v>0</v>
          </cell>
          <cell r="AN4" t="str">
            <v>No existe</v>
          </cell>
          <cell r="AP4" t="str">
            <v>No se ejecuta</v>
          </cell>
          <cell r="AV4" t="str">
            <v>Disco Duro</v>
          </cell>
        </row>
        <row r="5">
          <cell r="B5" t="str">
            <v>Riesgo de Seguridad Digital</v>
          </cell>
          <cell r="C5" t="str">
            <v>Atencion al Ciudadano</v>
          </cell>
          <cell r="D5" t="str">
            <v>Realización de cobros indebidos</v>
          </cell>
          <cell r="E5" t="str">
            <v>[Eficacia] Inadecuada implementación de políticas, normas, estándares, planes y/o programas</v>
          </cell>
          <cell r="F5" t="str">
            <v>[Eficacia] Inadecuada implementación de políticas, normas, estándares, planes y/o programas</v>
          </cell>
          <cell r="G5" t="str">
            <v>Pérdida de integridad de la información</v>
          </cell>
          <cell r="H5" t="str">
            <v>Cumplimiento legal</v>
          </cell>
          <cell r="I5" t="str">
            <v>de</v>
          </cell>
          <cell r="J5" t="str">
            <v>Estratégico</v>
          </cell>
          <cell r="K5" t="str">
            <v>Tecnología</v>
          </cell>
          <cell r="L5" t="str">
            <v>Económicos</v>
          </cell>
          <cell r="Y5" t="str">
            <v xml:space="preserve">Atender y reconocer de manera oportuna las prestaciones económicas y ordenar el respectivo pago a los extrabajadores, pensionados y beneficiarios de las liquidadas empresas a su cargo con el propósito de incrementar la estabilidad, seguridad y confianza de nuestros usuarios en la Administradora de prestaciones sociales y Fondo de Pensiones. </v>
          </cell>
          <cell r="AB5"/>
          <cell r="AD5" t="str">
            <v>Reconocimiento y pago de sustitución pensional de Ferrocarriles Nacionales de Colombia o Alcalis</v>
          </cell>
          <cell r="AE5" t="str">
            <v>Procesos misionales en el Sistema Integrado de Gestión</v>
          </cell>
          <cell r="AF5">
            <v>0</v>
          </cell>
          <cell r="AG5">
            <v>0</v>
          </cell>
          <cell r="AV5" t="str">
            <v>En la Nube</v>
          </cell>
        </row>
        <row r="6">
          <cell r="B6" t="str">
            <v>Oportunidad</v>
          </cell>
          <cell r="C6" t="str">
            <v>Giestion Bienes Transferidos</v>
          </cell>
          <cell r="D6" t="str">
            <v>Tráfico de influencias</v>
          </cell>
          <cell r="E6" t="str">
            <v xml:space="preserve">[Eficiencia] Inoportuna atención de necesidades o requerimientos </v>
          </cell>
          <cell r="F6" t="str">
            <v xml:space="preserve">[Eficiencia] Inoportuna atención de necesidades o requerimientos </v>
          </cell>
          <cell r="G6" t="str">
            <v>Pérdida de Confidencialidad de la Información</v>
          </cell>
          <cell r="H6" t="str">
            <v>Exactitud</v>
          </cell>
          <cell r="I6" t="str">
            <v>durante</v>
          </cell>
          <cell r="J6" t="str">
            <v>Financiero</v>
          </cell>
          <cell r="K6" t="str">
            <v>Estratégicos</v>
          </cell>
          <cell r="L6" t="str">
            <v>Tecnológicos</v>
          </cell>
          <cell r="AB6"/>
          <cell r="AD6" t="str">
            <v>Reconocimiento y pago de pensión sanción o pensión proporcional(pensión de vejez o jubilación) de las empresas Ferrocarriles Nacionales de colombia o Alcalis</v>
          </cell>
          <cell r="AE6" t="str">
            <v>Procesos de apoyo en el Sistema Integrado de Gestión</v>
          </cell>
          <cell r="AF6">
            <v>0</v>
          </cell>
          <cell r="AG6">
            <v>0</v>
          </cell>
          <cell r="AV6" t="str">
            <v>Medio Extraíble</v>
          </cell>
        </row>
        <row r="7">
          <cell r="C7" t="str">
            <v>Gestion de Servicios Administrativos</v>
          </cell>
          <cell r="D7" t="str">
            <v>Uso indebido de información privilegiada</v>
          </cell>
          <cell r="E7" t="str">
            <v>[Eficiencia] Inadecuada asignación y/o ejecución de los recursos</v>
          </cell>
          <cell r="F7" t="str">
            <v>[Eficiencia] Inadecuada asignación y/o ejecución de los recursos</v>
          </cell>
          <cell r="G7" t="str">
            <v>Indisponibilidad de la Información</v>
          </cell>
          <cell r="I7" t="str">
            <v>en</v>
          </cell>
          <cell r="J7" t="str">
            <v>Operativo</v>
          </cell>
          <cell r="K7" t="str">
            <v>Comunicación interna</v>
          </cell>
          <cell r="L7" t="str">
            <v>Medioambientales</v>
          </cell>
          <cell r="AB7"/>
          <cell r="AD7" t="str">
            <v>Reconocimiento de auxilio funerario de Pensionados de la empresas Ferrocarriles Nacionales de Colombia o Alcalis</v>
          </cell>
          <cell r="AE7" t="str">
            <v>Procesos de evaluación en el Sistema Integrado de Gestión</v>
          </cell>
          <cell r="AF7">
            <v>0</v>
          </cell>
          <cell r="AG7">
            <v>0</v>
          </cell>
          <cell r="AV7" t="str">
            <v>SAN</v>
          </cell>
        </row>
        <row r="8">
          <cell r="C8" t="str">
            <v>Gestion Talento Humano</v>
          </cell>
          <cell r="E8" t="str">
            <v xml:space="preserve">[Eficiencia] Inadecuado seguimiento a la asignación y/o ejecución de los recursos </v>
          </cell>
          <cell r="F8" t="str">
            <v xml:space="preserve">[Eficiencia] Inadecuado seguimiento a la asignación y/o ejecución de los recursos </v>
          </cell>
          <cell r="G8" t="str">
            <v>Daño o pérdida de activos de Información</v>
          </cell>
          <cell r="I8" t="str">
            <v>hacia</v>
          </cell>
          <cell r="K8" t="str">
            <v>Infraestructura</v>
          </cell>
          <cell r="AB8"/>
          <cell r="AD8" t="str">
            <v>Certificado de pensión</v>
          </cell>
          <cell r="AE8" t="str">
            <v>Ningún otro proceso en el Sistema Integrado de Gestión</v>
          </cell>
          <cell r="AF8">
            <v>0</v>
          </cell>
          <cell r="AG8">
            <v>0</v>
          </cell>
          <cell r="AV8" t="str">
            <v>No Aplica</v>
          </cell>
        </row>
        <row r="9">
          <cell r="C9" t="str">
            <v>Gestion Recursos Financieros</v>
          </cell>
          <cell r="E9" t="str">
            <v>[Eficiencia] Inoportuno seguimiento a la gestión</v>
          </cell>
          <cell r="F9" t="str">
            <v>[Eficiencia] Inoportuno seguimiento a la gestión</v>
          </cell>
          <cell r="I9" t="str">
            <v>para</v>
          </cell>
          <cell r="AB9"/>
          <cell r="AD9" t="str">
            <v>Certificación de tiempo de servicios para pensión o bono pensional</v>
          </cell>
          <cell r="AF9">
            <v>0</v>
          </cell>
          <cell r="AG9">
            <v>0</v>
          </cell>
        </row>
        <row r="10">
          <cell r="C10" t="str">
            <v>Gestion Cobro</v>
          </cell>
          <cell r="E10" t="str">
            <v xml:space="preserve">[Eficiencia] Inadecuado seguimiento a la gestión </v>
          </cell>
          <cell r="F10" t="str">
            <v xml:space="preserve">[Eficiencia] Inadecuado seguimiento a la gestión </v>
          </cell>
          <cell r="I10" t="str">
            <v>sobre</v>
          </cell>
          <cell r="AB10"/>
          <cell r="AD10" t="str">
            <v>Certificado de afiliación al servicio de salud del fondo de pasivo social de FCN</v>
          </cell>
          <cell r="AF10">
            <v>0</v>
          </cell>
          <cell r="AG10">
            <v>0</v>
          </cell>
        </row>
        <row r="11">
          <cell r="C11" t="str">
            <v>Asistencia Juridica</v>
          </cell>
          <cell r="E11" t="str">
            <v>[Efectividad] Incumplimiento en la entrega de los resultados e impacto previstos</v>
          </cell>
          <cell r="F11" t="str">
            <v>[Efectividad] Incumplimiento en la entrega de los resultados e impacto previstos</v>
          </cell>
          <cell r="AB11"/>
          <cell r="AD11" t="str">
            <v>Boletín de pago de pensionados</v>
          </cell>
          <cell r="AF11">
            <v>0</v>
          </cell>
          <cell r="AG11">
            <v>0</v>
          </cell>
        </row>
        <row r="12">
          <cell r="C12" t="str">
            <v>Gestion Documental</v>
          </cell>
          <cell r="E12" t="str">
            <v>Daño de activos</v>
          </cell>
          <cell r="F12" t="str">
            <v>Daño de activos</v>
          </cell>
          <cell r="AD12" t="str">
            <v>--- Todos los Trámites</v>
          </cell>
        </row>
        <row r="13">
          <cell r="C13" t="str">
            <v>Gestion TICS</v>
          </cell>
          <cell r="E13" t="str">
            <v>Decisiones erróneas</v>
          </cell>
          <cell r="F13" t="str">
            <v>Decisiones erróneas</v>
          </cell>
          <cell r="AD13" t="str">
            <v>--- Todos los Procedimientos Administrativos</v>
          </cell>
        </row>
        <row r="14">
          <cell r="C14" t="str">
            <v>Seguimiento y Evaluacion Independiente</v>
          </cell>
          <cell r="E14" t="str">
            <v>Incumplimiento de compromisos</v>
          </cell>
          <cell r="F14" t="str">
            <v>Incumplimiento de compromisos</v>
          </cell>
          <cell r="AD14" t="str">
            <v>--- Todos los Trámites y Procedimientos Administrativos</v>
          </cell>
        </row>
        <row r="15">
          <cell r="C15" t="str">
            <v>Medicion y Mejora</v>
          </cell>
          <cell r="E15" t="str">
            <v>Incumplimiento legal</v>
          </cell>
          <cell r="F15" t="str">
            <v>Incumplimiento legal</v>
          </cell>
          <cell r="AD15" t="str">
            <v>--- Ningún Trámite</v>
          </cell>
        </row>
        <row r="16">
          <cell r="C16"/>
          <cell r="E16" t="str">
            <v>Inexactitud</v>
          </cell>
          <cell r="F16" t="str">
            <v>Inexactitud</v>
          </cell>
          <cell r="AD16" t="str">
            <v>--- Ningún Procedimiento Administrativo</v>
          </cell>
        </row>
        <row r="17">
          <cell r="C17"/>
          <cell r="AD17" t="str">
            <v>--- Ningún Trámite y Procedimiento Administrativo</v>
          </cell>
        </row>
        <row r="18">
          <cell r="C18"/>
          <cell r="AD18"/>
        </row>
        <row r="19">
          <cell r="C19"/>
          <cell r="AD19" t="str">
            <v>TRAMITES</v>
          </cell>
        </row>
        <row r="20">
          <cell r="C20"/>
          <cell r="AD20" t="str">
            <v>OPAS</v>
          </cell>
        </row>
        <row r="21">
          <cell r="C21"/>
          <cell r="AD21"/>
        </row>
        <row r="22">
          <cell r="C22"/>
          <cell r="AD22"/>
        </row>
        <row r="23">
          <cell r="C23"/>
          <cell r="AD23"/>
        </row>
        <row r="24">
          <cell r="C24"/>
          <cell r="AD24"/>
        </row>
        <row r="25">
          <cell r="C25"/>
          <cell r="AD25"/>
        </row>
        <row r="26">
          <cell r="C26"/>
          <cell r="AD26"/>
        </row>
        <row r="27">
          <cell r="C27"/>
          <cell r="AD27"/>
        </row>
        <row r="28">
          <cell r="C28"/>
          <cell r="AD28"/>
        </row>
        <row r="29">
          <cell r="AD29"/>
        </row>
        <row r="30">
          <cell r="AD30"/>
        </row>
        <row r="31">
          <cell r="AD31"/>
        </row>
        <row r="32">
          <cell r="AD32"/>
        </row>
        <row r="33">
          <cell r="AD33"/>
        </row>
        <row r="34">
          <cell r="AD34"/>
        </row>
        <row r="35">
          <cell r="AD35"/>
        </row>
      </sheetData>
      <sheetData sheetId="1"/>
      <sheetData sheetId="2"/>
      <sheetData sheetId="3"/>
      <sheetData sheetId="4"/>
      <sheetData sheetId="5"/>
      <sheetData sheetId="6">
        <row r="5">
          <cell r="B5" t="str">
            <v xml:space="preserve">Control de tiempos de los trámites asignados a los Abogados Sustanciadores, mediante la presentación de informes periódicos </v>
          </cell>
        </row>
        <row r="6">
          <cell r="B6" t="str">
            <v xml:space="preserve">Verificar que los documentos que presenta el usuario sean los necesarios y cumplan con las condiciones de Ley </v>
          </cell>
        </row>
        <row r="7">
          <cell r="B7" t="str">
            <v xml:space="preserve">Verificar que el cronograma de nómina fue expedido y firmado por los funcionarios responsables de las novedades de nomina y por el funcionario que ejecuta las actividades </v>
          </cell>
        </row>
        <row r="8">
          <cell r="B8" t="str">
            <v xml:space="preserve">Supervisar los tiempos de respuesta de cada trámite que se adelanta en el GIT Gestión de Prestaciones Económicas </v>
          </cell>
        </row>
        <row r="9">
          <cell r="B9" t="str">
            <v>Supervisar los tiempos de respuesta a las solicitudes conforme a los terminos legales establecidos de los trámites asignados a los Abogados Sustanciadores realizando un control mediante la presentación de informes de gestión presentados a la cotratista encargada.</v>
          </cell>
        </row>
        <row r="10">
          <cell r="B10" t="str">
            <v>Verificar que los documentos que presenta el usuario al realizar la solicitud de una prestación económica, sean los necesarios y cumplan con las condiciones de Ley conforme a la normatividad vigente y requerimientos de la Entidad.</v>
          </cell>
        </row>
        <row r="11">
          <cell r="B11" t="str">
            <v xml:space="preserve">Realizar capacitaciones mensuales por parte del lider del proceso, al funcionario y/o contratista designado en el punto de atención al ciudadano que atiende las solicitudes o requerimientos de GIT Gestión de Prestaciones Económicas. </v>
          </cell>
        </row>
        <row r="12">
          <cell r="B12" t="str">
            <v>Realizar mesas de trabajo con las areas que se tiene dificutad para dar respuesta a información solicitada, con el fin de que se de respuesta oportuna a los trámites que se surten.</v>
          </cell>
        </row>
        <row r="13">
          <cell r="B13" t="str">
            <v>Capacitaciones  por parte del líder  GIT Gestión de Prestaciones Económicas con el fin de mantener actualizados a los funcionarios y/o contratistas del proceso frente a la normatividad aplicable y tiempos de respuesta, con el fin de evitar la imposición de sanciones por autoridades o entes de control por la demora en la respuesta de las solicitudes.</v>
          </cell>
        </row>
        <row r="14">
          <cell r="B14" t="str">
            <v>Realizar planes de contigencia bimensuales con los funcionarios y/o contratistas del proceso para dar respuesta inmediata a los trámites vencidos.</v>
          </cell>
        </row>
        <row r="15">
          <cell r="B15" t="str">
            <v>Supervisar al funcionario y/o contratista de atención al ciudadano por medio de informes de gestión que presentara semanalmente.</v>
          </cell>
        </row>
        <row r="16">
          <cell r="B16"/>
        </row>
        <row r="17">
          <cell r="B17"/>
        </row>
        <row r="18">
          <cell r="B18"/>
        </row>
        <row r="19">
          <cell r="B19"/>
        </row>
        <row r="20">
          <cell r="B20"/>
        </row>
        <row r="21">
          <cell r="B21"/>
        </row>
        <row r="22">
          <cell r="B22"/>
        </row>
        <row r="23">
          <cell r="B23"/>
        </row>
        <row r="24">
          <cell r="B24"/>
        </row>
        <row r="25">
          <cell r="B25"/>
        </row>
        <row r="26">
          <cell r="B26"/>
        </row>
        <row r="27">
          <cell r="B27"/>
        </row>
        <row r="28">
          <cell r="B28"/>
        </row>
        <row r="29">
          <cell r="B29"/>
        </row>
        <row r="30">
          <cell r="B30"/>
        </row>
        <row r="31">
          <cell r="B31"/>
        </row>
        <row r="32">
          <cell r="B32"/>
        </row>
        <row r="33">
          <cell r="B33"/>
        </row>
        <row r="34">
          <cell r="B34"/>
        </row>
        <row r="35">
          <cell r="B35"/>
        </row>
        <row r="36">
          <cell r="B36"/>
        </row>
        <row r="37">
          <cell r="B37"/>
        </row>
        <row r="38">
          <cell r="B38"/>
        </row>
        <row r="39">
          <cell r="B39"/>
        </row>
        <row r="40">
          <cell r="B40"/>
        </row>
        <row r="41">
          <cell r="B41"/>
        </row>
        <row r="42">
          <cell r="B42"/>
        </row>
        <row r="43">
          <cell r="B43"/>
        </row>
      </sheetData>
      <sheetData sheetId="7">
        <row r="13">
          <cell r="V13" t="str">
            <v xml:space="preserve">Riesgo de Gestión </v>
          </cell>
        </row>
        <row r="24">
          <cell r="AY24" t="str">
            <v>Cumplimiento</v>
          </cell>
        </row>
        <row r="29">
          <cell r="D29" t="str">
            <v>--- Todos los Trámites y Procedimientos Administrativos</v>
          </cell>
          <cell r="AD29" t="str">
            <v>Procesos de apoyo en el Sistema Integrado de Gestión</v>
          </cell>
        </row>
        <row r="30">
          <cell r="D30"/>
        </row>
        <row r="31">
          <cell r="D31"/>
        </row>
        <row r="32">
          <cell r="D32"/>
        </row>
        <row r="33">
          <cell r="D33"/>
        </row>
        <row r="34">
          <cell r="D34"/>
        </row>
        <row r="39">
          <cell r="J39" t="str">
            <v>Demoras en los trámites ocasionada por la falta de respuesta o respuesta extemporanea de las otras dependencias de la Entidad.</v>
          </cell>
        </row>
        <row r="40">
          <cell r="J40"/>
        </row>
        <row r="41">
          <cell r="J41"/>
        </row>
        <row r="42">
          <cell r="J42"/>
        </row>
        <row r="43">
          <cell r="J43"/>
        </row>
        <row r="44">
          <cell r="J44"/>
        </row>
        <row r="45">
          <cell r="J45"/>
        </row>
        <row r="46">
          <cell r="J46"/>
        </row>
        <row r="47">
          <cell r="J47"/>
        </row>
        <row r="48">
          <cell r="J48"/>
        </row>
        <row r="51">
          <cell r="J51" t="str">
            <v>La imposición de sanciones por autoridades judiciales o entes de control por dar respuesta erronea o inconsistente, por demora o a falta de respuesta del proceso o demas dependencias de la Entidad a las solicitudes realizadas.</v>
          </cell>
        </row>
        <row r="52">
          <cell r="J52" t="str">
            <v>Emergencia Sanitaria COVID 19</v>
          </cell>
        </row>
        <row r="53">
          <cell r="J53"/>
        </row>
        <row r="54">
          <cell r="J54"/>
        </row>
        <row r="55">
          <cell r="J55"/>
        </row>
        <row r="56">
          <cell r="J56"/>
        </row>
        <row r="57">
          <cell r="J57"/>
        </row>
        <row r="58">
          <cell r="J58"/>
        </row>
        <row r="59">
          <cell r="J59"/>
        </row>
        <row r="60">
          <cell r="J60"/>
        </row>
        <row r="68">
          <cell r="AP68" t="str">
            <v>Alta</v>
          </cell>
        </row>
        <row r="72">
          <cell r="J72" t="str">
            <v>Posible (3)</v>
          </cell>
          <cell r="AP72" t="str">
            <v>Existe una posibilidad media de que se materialice  el riesgo, siendo necesario implementar acciones inmediatas, ya que el impacto del riesgo seria alto y tendriacomo consecuencias  como:                           
- Interrupción de las operaciones de la Entidad por más de dos (2) días  y/o
- Pérdida de información crítica que puede ser recuperada de forma parcial o incompleta  y/o
- Sanción por parte del ente de control u otro ente regulador y/o
- Incumplimiento en las metas y objetivos institucionales afectando el cumplimiento en las metas de gobierno  y/o
- Imagen institucional afectada en el orden nacional o regional por incumplimientos en la prestación del servicio a los usuarios o ciudadanos.</v>
          </cell>
        </row>
        <row r="79">
          <cell r="J79" t="str">
            <v>Moderado (3)</v>
          </cell>
        </row>
        <row r="87">
          <cell r="AL87" t="str">
            <v>Fuerte</v>
          </cell>
          <cell r="AR87" t="str">
            <v>Fuerte</v>
          </cell>
          <cell r="AT87" t="str">
            <v>Fuerte</v>
          </cell>
          <cell r="AW87" t="str">
            <v>Moderado</v>
          </cell>
          <cell r="AZ87" t="str">
            <v>No disminuye</v>
          </cell>
        </row>
        <row r="88">
          <cell r="AL88" t="str">
            <v>Fuerte</v>
          </cell>
          <cell r="AR88" t="str">
            <v>Fuerte</v>
          </cell>
          <cell r="AT88" t="str">
            <v>Fuerte</v>
          </cell>
        </row>
        <row r="89">
          <cell r="AL89" t="str">
            <v>Débil</v>
          </cell>
          <cell r="AR89" t="str">
            <v>Débil</v>
          </cell>
          <cell r="AT89" t="str">
            <v>Débil</v>
          </cell>
        </row>
        <row r="90">
          <cell r="AL90" t="str">
            <v>Fuerte</v>
          </cell>
          <cell r="AR90" t="str">
            <v>Fuerte</v>
          </cell>
          <cell r="AT90" t="str">
            <v>Fuerte</v>
          </cell>
        </row>
        <row r="91">
          <cell r="AL91" t="str">
            <v>Débil</v>
          </cell>
          <cell r="AR91" t="str">
            <v>Moderado</v>
          </cell>
          <cell r="AT91" t="str">
            <v>Débil</v>
          </cell>
        </row>
        <row r="92">
          <cell r="AL92" t="str">
            <v/>
          </cell>
          <cell r="AR92" t="str">
            <v/>
          </cell>
          <cell r="AT92" t="str">
            <v/>
          </cell>
        </row>
        <row r="93">
          <cell r="AL93" t="str">
            <v/>
          </cell>
          <cell r="AR93" t="str">
            <v/>
          </cell>
          <cell r="AT93" t="str">
            <v/>
          </cell>
        </row>
        <row r="94">
          <cell r="AL94" t="str">
            <v/>
          </cell>
          <cell r="AR94" t="str">
            <v/>
          </cell>
          <cell r="AT94" t="str">
            <v/>
          </cell>
        </row>
        <row r="95">
          <cell r="AL95" t="str">
            <v/>
          </cell>
          <cell r="AR95" t="str">
            <v/>
          </cell>
          <cell r="AT95" t="str">
            <v/>
          </cell>
        </row>
        <row r="96">
          <cell r="AL96" t="str">
            <v/>
          </cell>
          <cell r="AR96" t="str">
            <v/>
          </cell>
          <cell r="AT96" t="str">
            <v/>
          </cell>
        </row>
        <row r="102">
          <cell r="D102" t="str">
            <v>Realizar planes de contigencia bimensuales con los funcionarios y/o contratistas del proceso para dar respuesta inmediata a los trámites vencidos.</v>
          </cell>
          <cell r="AL102" t="str">
            <v>Débil</v>
          </cell>
          <cell r="AR102" t="str">
            <v>Moderado</v>
          </cell>
          <cell r="AT102" t="str">
            <v>Débil</v>
          </cell>
          <cell r="AW102" t="str">
            <v>Débil</v>
          </cell>
          <cell r="AZ102" t="str">
            <v>No disminuye</v>
          </cell>
        </row>
        <row r="103">
          <cell r="D103"/>
          <cell r="AL103" t="str">
            <v/>
          </cell>
          <cell r="AR103" t="str">
            <v/>
          </cell>
          <cell r="AT103" t="str">
            <v/>
          </cell>
        </row>
        <row r="104">
          <cell r="D104"/>
          <cell r="AL104" t="str">
            <v/>
          </cell>
          <cell r="AR104" t="str">
            <v/>
          </cell>
          <cell r="AT104" t="str">
            <v/>
          </cell>
        </row>
        <row r="105">
          <cell r="D105"/>
          <cell r="AL105" t="str">
            <v/>
          </cell>
          <cell r="AR105" t="str">
            <v/>
          </cell>
          <cell r="AT105" t="str">
            <v/>
          </cell>
        </row>
        <row r="106">
          <cell r="D106"/>
          <cell r="AL106" t="str">
            <v/>
          </cell>
          <cell r="AR106" t="str">
            <v/>
          </cell>
          <cell r="AT106" t="str">
            <v/>
          </cell>
        </row>
        <row r="107">
          <cell r="D107"/>
          <cell r="AL107" t="str">
            <v/>
          </cell>
          <cell r="AR107" t="str">
            <v/>
          </cell>
          <cell r="AT107" t="str">
            <v/>
          </cell>
        </row>
        <row r="108">
          <cell r="D108"/>
          <cell r="AL108" t="str">
            <v/>
          </cell>
          <cell r="AR108" t="str">
            <v/>
          </cell>
          <cell r="AT108" t="str">
            <v/>
          </cell>
        </row>
        <row r="109">
          <cell r="D109"/>
          <cell r="AL109" t="str">
            <v/>
          </cell>
          <cell r="AR109" t="str">
            <v/>
          </cell>
          <cell r="AT109" t="str">
            <v/>
          </cell>
        </row>
        <row r="110">
          <cell r="D110"/>
          <cell r="AL110" t="str">
            <v/>
          </cell>
          <cell r="AR110" t="str">
            <v/>
          </cell>
          <cell r="AT110" t="str">
            <v/>
          </cell>
        </row>
        <row r="111">
          <cell r="D111"/>
          <cell r="AL111" t="str">
            <v/>
          </cell>
          <cell r="AR111" t="str">
            <v/>
          </cell>
          <cell r="AT111" t="str">
            <v/>
          </cell>
        </row>
        <row r="126">
          <cell r="AP126" t="str">
            <v>Alta</v>
          </cell>
        </row>
        <row r="127">
          <cell r="J127" t="str">
            <v>Posible (3)</v>
          </cell>
        </row>
        <row r="130">
          <cell r="AP130" t="str">
            <v>Despues de realizar el anaisis de los controles existentes, se pudo evidenciar que el riesgo se mantiene en la misma zona de ubicación alta.</v>
          </cell>
        </row>
        <row r="134">
          <cell r="J134" t="str">
            <v>Moderado (3)</v>
          </cell>
        </row>
        <row r="205">
          <cell r="D205" t="str">
            <v>Implementar un plan de contigencia solicitando el apoyo de los otros procesos de la Entidad ante la complejidad del tema a reportar, en cuanto a  solicitudes vencidas de prestaciones económicas, para dar agilidad en la respuesta.</v>
          </cell>
          <cell r="AN205" t="str">
            <v>Actos administrativos, oficios, memorandos o informes que den respuestas de fondo a las solicitudes.</v>
          </cell>
        </row>
        <row r="206">
          <cell r="D206"/>
          <cell r="AN206"/>
        </row>
        <row r="207">
          <cell r="D207"/>
          <cell r="AN207"/>
        </row>
        <row r="208">
          <cell r="D208"/>
          <cell r="AN208"/>
        </row>
        <row r="209">
          <cell r="D209"/>
          <cell r="AN209"/>
        </row>
        <row r="210">
          <cell r="D210"/>
          <cell r="AN210"/>
        </row>
        <row r="211">
          <cell r="D211"/>
          <cell r="AN211"/>
        </row>
        <row r="212">
          <cell r="D212"/>
          <cell r="AN212"/>
        </row>
        <row r="213">
          <cell r="D213"/>
          <cell r="AN213"/>
        </row>
        <row r="214">
          <cell r="D214"/>
          <cell r="AN214"/>
        </row>
      </sheetData>
      <sheetData sheetId="8">
        <row r="13">
          <cell r="V13" t="str">
            <v xml:space="preserve">Riesgo de Gestión </v>
          </cell>
        </row>
        <row r="24">
          <cell r="AY24" t="str">
            <v>Cumplimiento</v>
          </cell>
        </row>
        <row r="29">
          <cell r="D29" t="str">
            <v>--- Todos los Trámites y Procedimientos Administrativos</v>
          </cell>
          <cell r="AD29" t="str">
            <v>Procesos de apoyo en el Sistema Integrado de Gestión</v>
          </cell>
        </row>
        <row r="30">
          <cell r="D30"/>
        </row>
        <row r="31">
          <cell r="D31"/>
        </row>
        <row r="32">
          <cell r="D32"/>
        </row>
        <row r="33">
          <cell r="D33"/>
        </row>
        <row r="34">
          <cell r="D34"/>
        </row>
        <row r="51">
          <cell r="J51" t="str">
            <v>La imposición de sanciones por autoridades judiciales o entes de control por dar respuesta erronea o inconsistente, por demora o a falta de respuesta del proceso o demas dependencias de la Entidad a las solicitudes realizadas.</v>
          </cell>
        </row>
        <row r="52">
          <cell r="J52"/>
        </row>
        <row r="53">
          <cell r="J53"/>
        </row>
        <row r="54">
          <cell r="J54"/>
        </row>
        <row r="55">
          <cell r="J55"/>
        </row>
        <row r="56">
          <cell r="J56"/>
        </row>
        <row r="57">
          <cell r="J57"/>
        </row>
        <row r="58">
          <cell r="J58"/>
        </row>
        <row r="59">
          <cell r="J59"/>
        </row>
        <row r="60">
          <cell r="J60"/>
        </row>
        <row r="68">
          <cell r="AP68" t="str">
            <v>Alta</v>
          </cell>
        </row>
        <row r="72">
          <cell r="J72" t="str">
            <v>Probable (4)</v>
          </cell>
          <cell r="AP72" t="str">
            <v>Existe una posibilidad alta de que se materialice  el riesgo, siendo necesario implementar acciones inmediatas, ya que el impacto del riesgo seria alto y tendria como consecuencias :                           
- Interrupción de las operaciones de la Entidad por más de dos (2) días  y/o
- Pérdida de información crítica que puede ser recuperada de forma parcial o incompleta  y/o
- Sanción por parte del ente de control u otro ente regulador y/o
- Incumplimiento en las metas y objetivos institucionales afectando el cumplimiento en las metas de gobierno  y/o
- Imagen institucional afectada en el orden nacional o regional por incumplimientos en la prestación del servicio a los usuarios o ciudadanos.</v>
          </cell>
        </row>
        <row r="79">
          <cell r="J79" t="str">
            <v>Moderado (3)</v>
          </cell>
        </row>
        <row r="87">
          <cell r="AL87" t="str">
            <v>Fuerte</v>
          </cell>
          <cell r="AR87" t="str">
            <v>Fuerte</v>
          </cell>
          <cell r="AT87" t="str">
            <v>Fuerte</v>
          </cell>
          <cell r="AW87" t="str">
            <v>Débil</v>
          </cell>
          <cell r="AZ87" t="str">
            <v>No disminuye</v>
          </cell>
        </row>
        <row r="88">
          <cell r="AL88" t="str">
            <v>Débil</v>
          </cell>
          <cell r="AR88" t="str">
            <v>Débil</v>
          </cell>
          <cell r="AT88" t="str">
            <v>Débil</v>
          </cell>
        </row>
        <row r="89">
          <cell r="AL89" t="str">
            <v>Débil</v>
          </cell>
          <cell r="AR89" t="str">
            <v>Moderado</v>
          </cell>
          <cell r="AT89" t="str">
            <v>Débil</v>
          </cell>
        </row>
        <row r="90">
          <cell r="AL90" t="str">
            <v/>
          </cell>
          <cell r="AR90" t="str">
            <v/>
          </cell>
          <cell r="AT90" t="str">
            <v/>
          </cell>
        </row>
        <row r="91">
          <cell r="AL91" t="str">
            <v/>
          </cell>
          <cell r="AR91" t="str">
            <v/>
          </cell>
          <cell r="AT91" t="str">
            <v/>
          </cell>
        </row>
        <row r="92">
          <cell r="AL92" t="str">
            <v/>
          </cell>
          <cell r="AR92" t="str">
            <v/>
          </cell>
          <cell r="AT92" t="str">
            <v/>
          </cell>
        </row>
        <row r="93">
          <cell r="AL93" t="str">
            <v/>
          </cell>
          <cell r="AR93" t="str">
            <v/>
          </cell>
          <cell r="AT93" t="str">
            <v/>
          </cell>
        </row>
        <row r="94">
          <cell r="AL94" t="str">
            <v/>
          </cell>
          <cell r="AR94" t="str">
            <v/>
          </cell>
          <cell r="AT94" t="str">
            <v/>
          </cell>
        </row>
        <row r="95">
          <cell r="AL95" t="str">
            <v/>
          </cell>
          <cell r="AR95" t="str">
            <v/>
          </cell>
          <cell r="AT95" t="str">
            <v/>
          </cell>
        </row>
        <row r="96">
          <cell r="AL96" t="str">
            <v/>
          </cell>
          <cell r="AR96" t="str">
            <v/>
          </cell>
          <cell r="AT96" t="str">
            <v/>
          </cell>
        </row>
        <row r="102">
          <cell r="D102" t="str">
            <v>Supervisar al funcionario y/o contratista de atención al ciudadano por medio de informes de gestión que presentara semanalmente.</v>
          </cell>
          <cell r="AL102" t="str">
            <v>Débil</v>
          </cell>
          <cell r="AR102" t="str">
            <v>Débil</v>
          </cell>
          <cell r="AT102" t="str">
            <v>Débil</v>
          </cell>
          <cell r="AW102" t="str">
            <v>Débil</v>
          </cell>
          <cell r="AZ102" t="str">
            <v>No disminuye</v>
          </cell>
        </row>
        <row r="103">
          <cell r="D103"/>
          <cell r="AL103" t="str">
            <v/>
          </cell>
          <cell r="AR103" t="str">
            <v/>
          </cell>
          <cell r="AT103" t="str">
            <v/>
          </cell>
        </row>
        <row r="104">
          <cell r="D104"/>
          <cell r="AL104" t="str">
            <v/>
          </cell>
          <cell r="AR104" t="str">
            <v/>
          </cell>
          <cell r="AT104" t="str">
            <v/>
          </cell>
        </row>
        <row r="105">
          <cell r="D105"/>
          <cell r="AL105" t="str">
            <v/>
          </cell>
          <cell r="AR105" t="str">
            <v/>
          </cell>
          <cell r="AT105" t="str">
            <v/>
          </cell>
        </row>
        <row r="106">
          <cell r="D106"/>
          <cell r="AL106" t="str">
            <v/>
          </cell>
          <cell r="AR106" t="str">
            <v/>
          </cell>
          <cell r="AT106" t="str">
            <v/>
          </cell>
        </row>
        <row r="107">
          <cell r="D107"/>
          <cell r="AL107" t="str">
            <v/>
          </cell>
          <cell r="AR107" t="str">
            <v/>
          </cell>
          <cell r="AT107" t="str">
            <v/>
          </cell>
        </row>
        <row r="108">
          <cell r="D108"/>
          <cell r="AL108" t="str">
            <v/>
          </cell>
          <cell r="AR108" t="str">
            <v/>
          </cell>
          <cell r="AT108" t="str">
            <v/>
          </cell>
        </row>
        <row r="109">
          <cell r="D109"/>
          <cell r="AL109" t="str">
            <v/>
          </cell>
          <cell r="AR109" t="str">
            <v/>
          </cell>
          <cell r="AT109" t="str">
            <v/>
          </cell>
        </row>
        <row r="110">
          <cell r="D110"/>
          <cell r="AL110" t="str">
            <v/>
          </cell>
          <cell r="AR110" t="str">
            <v/>
          </cell>
          <cell r="AT110" t="str">
            <v/>
          </cell>
        </row>
        <row r="111">
          <cell r="D111"/>
          <cell r="AL111" t="str">
            <v/>
          </cell>
          <cell r="AR111" t="str">
            <v/>
          </cell>
          <cell r="AT111" t="str">
            <v/>
          </cell>
        </row>
        <row r="126">
          <cell r="AP126" t="str">
            <v>Alta</v>
          </cell>
        </row>
        <row r="127">
          <cell r="J127" t="str">
            <v>Probable (4)</v>
          </cell>
        </row>
        <row r="130">
          <cell r="AP130" t="str">
            <v>Despues de realizar el anaisis de los controles existentes, se pudo evidenciar que el riesgo se mantiene en la misma zona de ubicación alta.</v>
          </cell>
        </row>
        <row r="134">
          <cell r="J134" t="str">
            <v>Moderado (3)</v>
          </cell>
        </row>
        <row r="205">
          <cell r="D205" t="str">
            <v>Solicitar un cambio de cargo al Funcionario y/o contratista del punto de atencion al ciudadano dentro del  proceso de GIT Gestión de Prestaciones Económicas.</v>
          </cell>
          <cell r="AN205" t="str">
            <v>Nuevo contratista y/o funcionario en el punto de atención al ciudadano.</v>
          </cell>
        </row>
        <row r="206">
          <cell r="D206"/>
          <cell r="AN206"/>
        </row>
        <row r="207">
          <cell r="D207"/>
          <cell r="AN207"/>
        </row>
        <row r="208">
          <cell r="D208"/>
          <cell r="AN208"/>
        </row>
        <row r="209">
          <cell r="D209"/>
          <cell r="AN209"/>
        </row>
        <row r="210">
          <cell r="D210"/>
          <cell r="AN210"/>
        </row>
        <row r="211">
          <cell r="D211"/>
          <cell r="AN211"/>
        </row>
        <row r="212">
          <cell r="D212"/>
          <cell r="AN212"/>
        </row>
        <row r="213">
          <cell r="D213"/>
          <cell r="AN213"/>
        </row>
        <row r="214">
          <cell r="D214"/>
          <cell r="AN214"/>
        </row>
      </sheetData>
      <sheetData sheetId="9">
        <row r="13">
          <cell r="V13" t="str">
            <v xml:space="preserve">Riesgo de Gestión </v>
          </cell>
        </row>
        <row r="24">
          <cell r="AY24" t="str">
            <v>Tecnología</v>
          </cell>
        </row>
        <row r="29">
          <cell r="D29" t="str">
            <v>--- Todos los Trámites y Procedimientos Administrativos</v>
          </cell>
          <cell r="AD29" t="str">
            <v>Procesos de apoyo en el Sistema Integrado de Gestión</v>
          </cell>
        </row>
        <row r="30">
          <cell r="D30"/>
        </row>
        <row r="31">
          <cell r="D31"/>
        </row>
        <row r="32">
          <cell r="D32"/>
        </row>
        <row r="33">
          <cell r="D33"/>
        </row>
        <row r="34">
          <cell r="D34"/>
        </row>
        <row r="51">
          <cell r="J51" t="str">
            <v>Emergencia Sanitaria COVID 19</v>
          </cell>
        </row>
        <row r="52">
          <cell r="J52" t="str">
            <v>La imposición de sanciones por autoridades judiciales o entes de control por dar respuesta erronea o inconsistente, por demora o a falta de respuesta del proceso o demas dependencias de la Entidad a las solicitudes realizadas.</v>
          </cell>
        </row>
        <row r="53">
          <cell r="J53"/>
        </row>
        <row r="54">
          <cell r="J54"/>
        </row>
        <row r="55">
          <cell r="J55"/>
        </row>
        <row r="56">
          <cell r="J56"/>
        </row>
        <row r="57">
          <cell r="J57"/>
        </row>
        <row r="58">
          <cell r="J58"/>
        </row>
        <row r="59">
          <cell r="J59"/>
        </row>
        <row r="60">
          <cell r="J60"/>
        </row>
        <row r="68">
          <cell r="AP68" t="str">
            <v>Alta</v>
          </cell>
        </row>
        <row r="72">
          <cell r="J72" t="str">
            <v>Posible (3)</v>
          </cell>
          <cell r="AP72" t="str">
            <v>Existe una posibilidad media de que se materialice  el riesgo, siendo necesario implementar acciones inmediatas, ya que el impacto del riesgo seria alto y tendriacomo consecuencias  como:                           
- Interrupción de las operaciones de la Entidad por más de dos (2) días  y/o
- Pérdida de información crítica que puede ser recuperada de forma parcial o incompleta  y/o
- Sanción por parte del ente de control u otro ente regulador y/o
- Incumplimiento en las metas y objetivos institucionales afectando el cumplimiento en las metas de gobierno  y/o
- Imagen institucional afectada en el orden nacional o regional por incumplimientos en la prestación del servicio a los usuarios o ciudadanos.</v>
          </cell>
        </row>
        <row r="79">
          <cell r="J79" t="str">
            <v>Moderado (3)</v>
          </cell>
        </row>
        <row r="87">
          <cell r="AL87" t="str">
            <v>Fuerte</v>
          </cell>
          <cell r="AR87" t="str">
            <v>Fuerte</v>
          </cell>
          <cell r="AT87" t="str">
            <v>Fuerte</v>
          </cell>
          <cell r="AW87" t="str">
            <v>Moderado</v>
          </cell>
          <cell r="AZ87" t="str">
            <v>No disminuye</v>
          </cell>
        </row>
        <row r="88">
          <cell r="AL88" t="str">
            <v>Fuerte</v>
          </cell>
          <cell r="AR88" t="str">
            <v>Fuerte</v>
          </cell>
          <cell r="AT88" t="str">
            <v>Fuerte</v>
          </cell>
        </row>
        <row r="89">
          <cell r="AL89" t="str">
            <v>Fuerte</v>
          </cell>
          <cell r="AR89" t="str">
            <v>Fuerte</v>
          </cell>
          <cell r="AT89" t="str">
            <v>Fuerte</v>
          </cell>
        </row>
        <row r="90">
          <cell r="AL90" t="str">
            <v>Débil</v>
          </cell>
          <cell r="AR90" t="str">
            <v>Débil</v>
          </cell>
          <cell r="AT90" t="str">
            <v>Débil</v>
          </cell>
        </row>
        <row r="91">
          <cell r="AL91" t="str">
            <v>Débil</v>
          </cell>
          <cell r="AR91" t="str">
            <v>Moderado</v>
          </cell>
          <cell r="AT91" t="str">
            <v>Débil</v>
          </cell>
        </row>
        <row r="92">
          <cell r="AL92" t="str">
            <v/>
          </cell>
          <cell r="AR92" t="str">
            <v/>
          </cell>
          <cell r="AT92" t="str">
            <v/>
          </cell>
        </row>
        <row r="93">
          <cell r="AL93" t="str">
            <v/>
          </cell>
          <cell r="AR93" t="str">
            <v/>
          </cell>
          <cell r="AT93" t="str">
            <v/>
          </cell>
        </row>
        <row r="94">
          <cell r="AL94" t="str">
            <v/>
          </cell>
          <cell r="AR94" t="str">
            <v/>
          </cell>
          <cell r="AT94" t="str">
            <v/>
          </cell>
        </row>
        <row r="95">
          <cell r="AL95" t="str">
            <v/>
          </cell>
          <cell r="AR95" t="str">
            <v/>
          </cell>
          <cell r="AT95" t="str">
            <v/>
          </cell>
        </row>
        <row r="96">
          <cell r="AL96" t="str">
            <v/>
          </cell>
          <cell r="AR96" t="str">
            <v/>
          </cell>
          <cell r="AT96" t="str">
            <v/>
          </cell>
        </row>
        <row r="102">
          <cell r="D102" t="str">
            <v>Realizar planes de contigencia con los funcionarios y/o contratistas del proceso para dar respuesta inmediata a los trámites vencidos.</v>
          </cell>
          <cell r="AL102" t="str">
            <v>Débil</v>
          </cell>
          <cell r="AR102" t="str">
            <v>Moderado</v>
          </cell>
          <cell r="AT102" t="str">
            <v>Débil</v>
          </cell>
          <cell r="AW102" t="str">
            <v>Débil</v>
          </cell>
          <cell r="AZ102" t="str">
            <v>No disminuye</v>
          </cell>
        </row>
        <row r="103">
          <cell r="D103"/>
          <cell r="AL103" t="str">
            <v/>
          </cell>
          <cell r="AR103" t="str">
            <v/>
          </cell>
          <cell r="AT103" t="str">
            <v/>
          </cell>
        </row>
        <row r="104">
          <cell r="D104"/>
          <cell r="AL104" t="str">
            <v/>
          </cell>
          <cell r="AR104" t="str">
            <v/>
          </cell>
          <cell r="AT104" t="str">
            <v/>
          </cell>
        </row>
        <row r="105">
          <cell r="D105"/>
          <cell r="AL105" t="str">
            <v/>
          </cell>
          <cell r="AR105" t="str">
            <v/>
          </cell>
          <cell r="AT105" t="str">
            <v/>
          </cell>
        </row>
        <row r="106">
          <cell r="D106"/>
          <cell r="AL106" t="str">
            <v/>
          </cell>
          <cell r="AR106" t="str">
            <v/>
          </cell>
          <cell r="AT106" t="str">
            <v/>
          </cell>
        </row>
        <row r="107">
          <cell r="D107"/>
          <cell r="AL107" t="str">
            <v/>
          </cell>
          <cell r="AR107" t="str">
            <v/>
          </cell>
          <cell r="AT107" t="str">
            <v/>
          </cell>
        </row>
        <row r="108">
          <cell r="D108"/>
          <cell r="AL108" t="str">
            <v/>
          </cell>
          <cell r="AR108" t="str">
            <v/>
          </cell>
          <cell r="AT108" t="str">
            <v/>
          </cell>
        </row>
        <row r="109">
          <cell r="D109"/>
          <cell r="AL109" t="str">
            <v/>
          </cell>
          <cell r="AR109" t="str">
            <v/>
          </cell>
          <cell r="AT109" t="str">
            <v/>
          </cell>
        </row>
        <row r="110">
          <cell r="D110"/>
          <cell r="AL110" t="str">
            <v/>
          </cell>
          <cell r="AR110" t="str">
            <v/>
          </cell>
          <cell r="AT110" t="str">
            <v/>
          </cell>
        </row>
        <row r="111">
          <cell r="D111"/>
          <cell r="AL111" t="str">
            <v/>
          </cell>
          <cell r="AR111" t="str">
            <v/>
          </cell>
          <cell r="AT111" t="str">
            <v/>
          </cell>
        </row>
        <row r="126">
          <cell r="AP126" t="str">
            <v>Alta</v>
          </cell>
        </row>
        <row r="127">
          <cell r="J127" t="str">
            <v>Posible (3)</v>
          </cell>
        </row>
        <row r="130">
          <cell r="AP130" t="str">
            <v>Despues de realizar el anaisis de los controles existentes, se pudo evidenciar que el riesgo se mantiene en la misma zona de ubicación alta.</v>
          </cell>
        </row>
        <row r="134">
          <cell r="J134" t="str">
            <v>Moderado (3)</v>
          </cell>
        </row>
        <row r="205">
          <cell r="D205" t="str">
            <v>Solicitar la actualización de las herramientas tecnológicas con las que cuenta la Entidad.</v>
          </cell>
          <cell r="AN205" t="str">
            <v>Herramientas tecnológicas actualizadas</v>
          </cell>
        </row>
        <row r="206">
          <cell r="D206"/>
          <cell r="AN206"/>
        </row>
        <row r="207">
          <cell r="D207"/>
          <cell r="AN207"/>
        </row>
        <row r="208">
          <cell r="D208"/>
          <cell r="AN208"/>
        </row>
        <row r="209">
          <cell r="D209"/>
          <cell r="AN209"/>
        </row>
        <row r="210">
          <cell r="D210"/>
          <cell r="AN210"/>
        </row>
        <row r="211">
          <cell r="D211"/>
          <cell r="AN211"/>
        </row>
        <row r="212">
          <cell r="D212"/>
          <cell r="AN212"/>
        </row>
        <row r="213">
          <cell r="D213"/>
          <cell r="AN213"/>
        </row>
        <row r="214">
          <cell r="D214"/>
          <cell r="AN214"/>
        </row>
      </sheetData>
      <sheetData sheetId="10"/>
      <sheetData sheetId="11"/>
      <sheetData sheetId="12"/>
      <sheetData sheetId="13"/>
      <sheetData sheetId="14"/>
      <sheetData sheetId="15"/>
      <sheetData sheetId="16"/>
      <sheetData sheetId="17"/>
      <sheetData sheetId="1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Riesgos"/>
      <sheetName val="Riesgo1"/>
      <sheetName val="Riesgo2"/>
      <sheetName val="Riesgo3"/>
      <sheetName val="Riesgo4"/>
      <sheetName val="Riesgo5"/>
      <sheetName val="Riesgo6"/>
      <sheetName val="Riesgo7"/>
      <sheetName val="Riesgo8"/>
      <sheetName val="Riesgo9"/>
      <sheetName val="Mapa del Proceso"/>
      <sheetName val="Enc_impacto1"/>
      <sheetName val="Enc_impacto2"/>
      <sheetName val="Enc_impacto3"/>
      <sheetName val="Enc_impacto4"/>
      <sheetName val="Enc_impacto5"/>
      <sheetName val="Enc_impacto6"/>
      <sheetName val="Enc_impacto7"/>
      <sheetName val="Enc_impacto8"/>
      <sheetName val="Enc_impacto9"/>
      <sheetName val="Seguimiento al mapa de riesgos"/>
    </sheetNames>
    <sheetDataSet>
      <sheetData sheetId="0">
        <row r="2">
          <cell r="A2" t="str">
            <v>Raro (1)</v>
          </cell>
          <cell r="I2" t="str">
            <v>MACC01 Mejora Continua</v>
          </cell>
          <cell r="T2" t="str">
            <v>X</v>
          </cell>
        </row>
        <row r="3">
          <cell r="I3" t="str">
            <v>DESC01 Direccionamiento Estratégico</v>
          </cell>
        </row>
        <row r="4">
          <cell r="I4" t="str">
            <v>ASIC01 Administración del Sistema Integrado de Gestión Institucional</v>
          </cell>
        </row>
        <row r="5">
          <cell r="I5" t="str">
            <v>GCMC01 Gestión de las Comunicaciones Públicas y Estratégicas</v>
          </cell>
        </row>
        <row r="6">
          <cell r="I6" t="str">
            <v>GSCC01 Gestión de Servicio al Ciudadano</v>
          </cell>
        </row>
        <row r="7">
          <cell r="I7" t="str">
            <v>TEDC01 Transversalización del Enfoque Diferencial</v>
          </cell>
        </row>
        <row r="8">
          <cell r="I8" t="str">
            <v>GVTC01 Gestión para la Innovación y Adopción de las Mejores Prácticas de TIC</v>
          </cell>
        </row>
        <row r="9">
          <cell r="I9" t="str">
            <v>GIPC01 Gestión de las Intervenciones Individuales y Colectivas para la Promoción de la Salud y Prevención de la Enfernedad</v>
          </cell>
        </row>
        <row r="10">
          <cell r="I10" t="str">
            <v>GPSC01 Gestión de la Protección Social en Salud</v>
          </cell>
        </row>
        <row r="11">
          <cell r="I11" t="str">
            <v>PSSC01 Gestión de la Prestación de Servicios de Salud</v>
          </cell>
        </row>
        <row r="12">
          <cell r="I12" t="str">
            <v>APFC01 Análisis de Recursos del SGSS y Planeación Financiera Territorial</v>
          </cell>
        </row>
        <row r="13">
          <cell r="I13" t="str">
            <v>CVSC01 Ciclo de Vida y Reingeniería de Sistemas de Información</v>
          </cell>
        </row>
        <row r="14">
          <cell r="I14" t="str">
            <v>PSPC01 Planeación, Monitoreo y Evaluación de Resultados en Salud Pública</v>
          </cell>
        </row>
        <row r="15">
          <cell r="I15" t="str">
            <v>THSC01 Desarrollo del Talento Humano en Salud</v>
          </cell>
        </row>
        <row r="16">
          <cell r="I16" t="str">
            <v>GMTC01 Gestión de Medicamentos y Tecnologías en Salud</v>
          </cell>
        </row>
        <row r="17">
          <cell r="I17" t="str">
            <v>IFDC01 Integración de Datos de Nuevas Fuentes al Sistema de Gestión de Datos</v>
          </cell>
        </row>
        <row r="18">
          <cell r="I18" t="str">
            <v>GTHC01 Gestión del Talento Humano</v>
          </cell>
        </row>
        <row r="19">
          <cell r="I19" t="str">
            <v>GCOC01 Gestión de Contratación</v>
          </cell>
        </row>
        <row r="20">
          <cell r="I20" t="str">
            <v>GDOC01 Gestión Documental</v>
          </cell>
        </row>
        <row r="21">
          <cell r="I21" t="str">
            <v>SIMC01 Administración de Sistemas de Información</v>
          </cell>
        </row>
        <row r="22">
          <cell r="I22" t="str">
            <v>GSTC01 Gestión de Soporte a las Tecnologías</v>
          </cell>
        </row>
        <row r="23">
          <cell r="I23" t="str">
            <v>AELC01 Administración de Entidades Liquidadas</v>
          </cell>
        </row>
        <row r="24">
          <cell r="I24" t="str">
            <v>GJAC01 Gestión Jurídica</v>
          </cell>
        </row>
        <row r="25">
          <cell r="I25" t="str">
            <v>GFIC01 Gestión Financiera</v>
          </cell>
        </row>
        <row r="26">
          <cell r="I26" t="str">
            <v>ABIC01 Administración de Bienes e Insumos</v>
          </cell>
        </row>
        <row r="27">
          <cell r="I27" t="str">
            <v>CEVC01 Control y Evaluación de la Gestión</v>
          </cell>
        </row>
        <row r="28">
          <cell r="I28" t="str">
            <v>GYPC01 Gestión y Prevención de Asuntos Disciplinarios</v>
          </cell>
        </row>
      </sheetData>
      <sheetData sheetId="1">
        <row r="10">
          <cell r="K10" t="str">
            <v>GCMC01 Gestión de las Comunicaciones Públicas y Estratégicas</v>
          </cell>
        </row>
      </sheetData>
      <sheetData sheetId="2">
        <row r="18">
          <cell r="K18">
            <v>0</v>
          </cell>
        </row>
      </sheetData>
      <sheetData sheetId="3">
        <row r="18">
          <cell r="K18">
            <v>0</v>
          </cell>
        </row>
      </sheetData>
      <sheetData sheetId="4">
        <row r="18">
          <cell r="K18">
            <v>0</v>
          </cell>
        </row>
      </sheetData>
      <sheetData sheetId="5">
        <row r="18">
          <cell r="K18">
            <v>0</v>
          </cell>
        </row>
      </sheetData>
      <sheetData sheetId="6">
        <row r="18">
          <cell r="K18">
            <v>0</v>
          </cell>
        </row>
      </sheetData>
      <sheetData sheetId="7">
        <row r="18">
          <cell r="K18">
            <v>0</v>
          </cell>
        </row>
      </sheetData>
      <sheetData sheetId="8">
        <row r="18">
          <cell r="K18">
            <v>0</v>
          </cell>
        </row>
      </sheetData>
      <sheetData sheetId="9">
        <row r="18">
          <cell r="K18">
            <v>0</v>
          </cell>
        </row>
      </sheetData>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Priorización escenarios "/>
      <sheetName val="Inventario Controles "/>
      <sheetName val="Ficha1"/>
      <sheetName val="Ficha2"/>
      <sheetName val="Ficha3"/>
      <sheetName val="Ficha4"/>
      <sheetName val="Ficha5"/>
      <sheetName val="Mapa del Proceso"/>
      <sheetName val="Enc_Imp_Corrupción"/>
      <sheetName val="Imp_Est_Pro_Seg"/>
      <sheetName val="Imp_oportunidad"/>
      <sheetName val="Inventario de Activos"/>
      <sheetName val="Factibilidad"/>
      <sheetName val="Frecuencia"/>
    </sheetNames>
    <sheetDataSet>
      <sheetData sheetId="0"/>
      <sheetData sheetId="1"/>
      <sheetData sheetId="2"/>
      <sheetData sheetId="3"/>
      <sheetData sheetId="4"/>
      <sheetData sheetId="5"/>
      <sheetData sheetId="6"/>
      <sheetData sheetId="7">
        <row r="13">
          <cell r="V13" t="str">
            <v xml:space="preserve">Riesgo de Gestión </v>
          </cell>
        </row>
        <row r="24">
          <cell r="AY24" t="str">
            <v>Operativo</v>
          </cell>
        </row>
        <row r="29">
          <cell r="D29" t="str">
            <v>--- Ningún Trámite y Procedimiento Administrativo</v>
          </cell>
          <cell r="AD29" t="str">
            <v>Todos los procesos en el Sistema Integrado de Gestión</v>
          </cell>
        </row>
        <row r="30">
          <cell r="D30"/>
        </row>
        <row r="31">
          <cell r="D31"/>
        </row>
        <row r="32">
          <cell r="D32"/>
        </row>
        <row r="33">
          <cell r="D33"/>
        </row>
        <row r="34">
          <cell r="D34"/>
        </row>
        <row r="39">
          <cell r="AD39" t="str">
            <v xml:space="preserve">
Incumplimiento de los objetivos estrategicos de la entidad</v>
          </cell>
        </row>
        <row r="40">
          <cell r="AD40" t="str">
            <v xml:space="preserve">
Actuación de la entidad de forma desarticulada frente a los lineamientos del sector y o de los objetivos del Plan Nacional de Desarrollo.</v>
          </cell>
        </row>
        <row r="41">
          <cell r="AD41" t="str">
            <v xml:space="preserve">
Que no se cuente con información, veras, efectiva y oportuna necesaria para la toma de decisiones.</v>
          </cell>
        </row>
        <row r="42">
          <cell r="AD42"/>
        </row>
        <row r="43">
          <cell r="AD43"/>
        </row>
        <row r="44">
          <cell r="AD44"/>
        </row>
        <row r="45">
          <cell r="AD45"/>
        </row>
        <row r="46">
          <cell r="AD46"/>
        </row>
        <row r="47">
          <cell r="AD47"/>
        </row>
        <row r="48">
          <cell r="AD48"/>
        </row>
        <row r="49">
          <cell r="AD49"/>
        </row>
        <row r="50">
          <cell r="AD50"/>
        </row>
        <row r="51">
          <cell r="J51" t="str">
            <v xml:space="preserve">   
Traslado del negocio de pensiones a la UGPP
</v>
          </cell>
          <cell r="AD51"/>
        </row>
        <row r="52">
          <cell r="J52" t="str">
            <v xml:space="preserve">Cambios en la normatividad </v>
          </cell>
          <cell r="AD52"/>
        </row>
        <row r="53">
          <cell r="J53"/>
          <cell r="AD53"/>
        </row>
        <row r="54">
          <cell r="J54"/>
          <cell r="AD54"/>
        </row>
        <row r="55">
          <cell r="J55"/>
          <cell r="AD55"/>
        </row>
        <row r="56">
          <cell r="J56"/>
          <cell r="AD56"/>
        </row>
        <row r="57">
          <cell r="J57"/>
          <cell r="AD57"/>
        </row>
        <row r="58">
          <cell r="J58"/>
          <cell r="AD58"/>
        </row>
        <row r="59">
          <cell r="J59"/>
          <cell r="AD59"/>
        </row>
        <row r="60">
          <cell r="J60"/>
          <cell r="AD60"/>
        </row>
        <row r="68">
          <cell r="AP68" t="str">
            <v>Alta</v>
          </cell>
        </row>
        <row r="72">
          <cell r="J72" t="str">
            <v>Posible (3)</v>
          </cell>
          <cell r="AP72" t="str">
            <v>La probabilidad de que suceda se ubica en una escala de 3 y el impacto 3.
Si se materializa el riesgo, puede afectar a la entidad ocasionando, Incumplimiento en las metas y objetivos institucionales afectando el cumplimiento en las metas de gobierno  y/o- Imagen institucional afectada  por insatisfacción en  la prestación del servicio a los usuarios o ciudadanos.</v>
          </cell>
        </row>
        <row r="79">
          <cell r="J79" t="str">
            <v>Moderado (3)</v>
          </cell>
        </row>
        <row r="87">
          <cell r="D87" t="str">
            <v>Revisar los elementos del direccionamiento estratégico y del Diagnóstico Institucional Anual</v>
          </cell>
          <cell r="AL87" t="str">
            <v>Fuerte</v>
          </cell>
          <cell r="AR87" t="str">
            <v>Fuerte</v>
          </cell>
          <cell r="AT87" t="str">
            <v>Fuerte</v>
          </cell>
          <cell r="AW87" t="str">
            <v>Fuerte</v>
          </cell>
          <cell r="AZ87" t="str">
            <v>Directamente</v>
          </cell>
        </row>
        <row r="88">
          <cell r="D88"/>
          <cell r="AL88"/>
          <cell r="AR88" t="str">
            <v/>
          </cell>
          <cell r="AT88" t="str">
            <v/>
          </cell>
        </row>
        <row r="89">
          <cell r="D89"/>
          <cell r="AL89"/>
          <cell r="AR89"/>
          <cell r="AT89"/>
        </row>
        <row r="90">
          <cell r="D90"/>
          <cell r="AL90" t="str">
            <v/>
          </cell>
          <cell r="AR90" t="str">
            <v/>
          </cell>
          <cell r="AT90" t="str">
            <v/>
          </cell>
        </row>
        <row r="91">
          <cell r="D91"/>
          <cell r="AL91" t="str">
            <v/>
          </cell>
          <cell r="AR91" t="str">
            <v/>
          </cell>
          <cell r="AT91" t="str">
            <v/>
          </cell>
        </row>
        <row r="92">
          <cell r="D92"/>
          <cell r="AL92" t="str">
            <v/>
          </cell>
          <cell r="AR92" t="str">
            <v/>
          </cell>
          <cell r="AT92" t="str">
            <v/>
          </cell>
        </row>
        <row r="93">
          <cell r="D93"/>
          <cell r="AL93" t="str">
            <v/>
          </cell>
          <cell r="AR93" t="str">
            <v/>
          </cell>
          <cell r="AT93" t="str">
            <v/>
          </cell>
        </row>
        <row r="94">
          <cell r="D94"/>
          <cell r="AL94" t="str">
            <v/>
          </cell>
          <cell r="AR94" t="str">
            <v/>
          </cell>
          <cell r="AT94" t="str">
            <v/>
          </cell>
        </row>
        <row r="95">
          <cell r="D95"/>
          <cell r="AL95" t="str">
            <v/>
          </cell>
          <cell r="AR95" t="str">
            <v/>
          </cell>
          <cell r="AT95" t="str">
            <v/>
          </cell>
        </row>
        <row r="96">
          <cell r="D96"/>
          <cell r="AL96" t="str">
            <v/>
          </cell>
          <cell r="AR96" t="str">
            <v/>
          </cell>
          <cell r="AT96" t="str">
            <v/>
          </cell>
        </row>
        <row r="102">
          <cell r="D102"/>
          <cell r="AL102" t="str">
            <v/>
          </cell>
          <cell r="AR102" t="str">
            <v/>
          </cell>
          <cell r="AT102" t="str">
            <v/>
          </cell>
          <cell r="AW102" t="str">
            <v/>
          </cell>
          <cell r="AZ102" t="str">
            <v/>
          </cell>
        </row>
        <row r="103">
          <cell r="D103"/>
          <cell r="AL103" t="str">
            <v/>
          </cell>
          <cell r="AR103" t="str">
            <v/>
          </cell>
          <cell r="AT103" t="str">
            <v/>
          </cell>
        </row>
        <row r="104">
          <cell r="D104"/>
          <cell r="AL104" t="str">
            <v/>
          </cell>
          <cell r="AR104" t="str">
            <v/>
          </cell>
          <cell r="AT104" t="str">
            <v/>
          </cell>
        </row>
        <row r="105">
          <cell r="D105"/>
          <cell r="AL105" t="str">
            <v/>
          </cell>
          <cell r="AR105" t="str">
            <v/>
          </cell>
          <cell r="AT105" t="str">
            <v/>
          </cell>
        </row>
        <row r="106">
          <cell r="D106"/>
          <cell r="AL106" t="str">
            <v/>
          </cell>
          <cell r="AR106" t="str">
            <v/>
          </cell>
          <cell r="AT106" t="str">
            <v/>
          </cell>
        </row>
        <row r="107">
          <cell r="D107"/>
          <cell r="AL107" t="str">
            <v/>
          </cell>
          <cell r="AR107" t="str">
            <v/>
          </cell>
          <cell r="AT107" t="str">
            <v/>
          </cell>
        </row>
        <row r="108">
          <cell r="D108"/>
          <cell r="AL108" t="str">
            <v/>
          </cell>
          <cell r="AR108" t="str">
            <v/>
          </cell>
          <cell r="AT108" t="str">
            <v/>
          </cell>
        </row>
        <row r="109">
          <cell r="D109"/>
          <cell r="AL109" t="str">
            <v/>
          </cell>
          <cell r="AR109" t="str">
            <v/>
          </cell>
          <cell r="AT109" t="str">
            <v/>
          </cell>
        </row>
        <row r="110">
          <cell r="D110"/>
          <cell r="AL110" t="str">
            <v/>
          </cell>
          <cell r="AR110" t="str">
            <v/>
          </cell>
          <cell r="AT110" t="str">
            <v/>
          </cell>
        </row>
        <row r="111">
          <cell r="D111"/>
          <cell r="AL111" t="str">
            <v/>
          </cell>
          <cell r="AR111" t="str">
            <v/>
          </cell>
          <cell r="AT111" t="str">
            <v/>
          </cell>
        </row>
        <row r="126">
          <cell r="AP126" t="str">
            <v>Moderada</v>
          </cell>
        </row>
        <row r="127">
          <cell r="J127" t="str">
            <v>Rara vez (1)</v>
          </cell>
        </row>
        <row r="130">
          <cell r="AP130" t="str">
            <v>Los controles existentes son aplicados de manera oportuna y la desviaciones y resultados no se  documentan.</v>
          </cell>
        </row>
        <row r="134">
          <cell r="J134" t="str">
            <v>Moderado (3)</v>
          </cell>
        </row>
      </sheetData>
      <sheetData sheetId="8">
        <row r="13">
          <cell r="V13" t="str">
            <v xml:space="preserve">Riesgo de Gestión </v>
          </cell>
        </row>
        <row r="24">
          <cell r="AY24" t="str">
            <v>Financiero</v>
          </cell>
        </row>
        <row r="29">
          <cell r="D29" t="str">
            <v>--- Ningún Trámite y Procedimiento Administrativo</v>
          </cell>
          <cell r="AD29" t="str">
            <v>Procesos misionales y estratégicos misionales en el Sistema Integrado de Gestión</v>
          </cell>
        </row>
        <row r="30">
          <cell r="D30"/>
        </row>
        <row r="31">
          <cell r="D31"/>
        </row>
        <row r="32">
          <cell r="D32"/>
        </row>
        <row r="33">
          <cell r="D33"/>
        </row>
        <row r="34">
          <cell r="D34"/>
        </row>
        <row r="39">
          <cell r="J39" t="str">
            <v>Falta de comunicación asertiva y efectiva entre las áreas responsables de la formulación del anteproyecto del presupuesto.</v>
          </cell>
        </row>
        <row r="40">
          <cell r="J40"/>
        </row>
        <row r="41">
          <cell r="J41"/>
        </row>
        <row r="42">
          <cell r="J42"/>
        </row>
        <row r="43">
          <cell r="J43"/>
        </row>
        <row r="44">
          <cell r="J44"/>
        </row>
        <row r="45">
          <cell r="J45"/>
        </row>
        <row r="46">
          <cell r="J46"/>
        </row>
        <row r="47">
          <cell r="J47"/>
        </row>
        <row r="48">
          <cell r="J48"/>
        </row>
        <row r="51">
          <cell r="J51" t="str">
            <v>Reducción de presupuesto por las políticas impartidas del Gobierno Nación,  tanto de los Rubros presupuestales de Ingresos como de Gastos.</v>
          </cell>
        </row>
        <row r="52">
          <cell r="J52"/>
        </row>
        <row r="53">
          <cell r="J53"/>
        </row>
        <row r="54">
          <cell r="J54"/>
        </row>
        <row r="55">
          <cell r="J55"/>
        </row>
        <row r="56">
          <cell r="J56"/>
        </row>
        <row r="57">
          <cell r="J57"/>
        </row>
        <row r="58">
          <cell r="J58"/>
        </row>
        <row r="59">
          <cell r="J59"/>
        </row>
        <row r="60">
          <cell r="J60"/>
        </row>
        <row r="68">
          <cell r="AP68" t="str">
            <v>Alta</v>
          </cell>
        </row>
        <row r="72">
          <cell r="J72" t="str">
            <v>Posible (3)</v>
          </cell>
          <cell r="AP72" t="str">
            <v xml:space="preserve"> La probabilidad de que suceda se ubica en una escala de 4 y el impacto 3, por tanto se pueden presentar Pago de sanciones económicas por incumplimiento en la normatividad aplicable ante un ente regulador, las cuales afectan en un valor ≥1% y &lt;5% del presupuesto general de la entida. </v>
          </cell>
        </row>
        <row r="79">
          <cell r="J79" t="str">
            <v>Moderado (3)</v>
          </cell>
        </row>
        <row r="87">
          <cell r="D87" t="str">
            <v>Verificar que todas las necesidades de presupuesto reportadas por los procesos de la entidad se encuentren registrados en la hoja de trabajo anteproyecto ideal.</v>
          </cell>
          <cell r="AL87" t="str">
            <v>Fuerte</v>
          </cell>
          <cell r="AR87" t="str">
            <v>Fuerte</v>
          </cell>
          <cell r="AT87" t="str">
            <v>Fuerte</v>
          </cell>
          <cell r="AW87" t="str">
            <v>Fuerte</v>
          </cell>
          <cell r="AZ87" t="str">
            <v>Directamente</v>
          </cell>
        </row>
        <row r="88">
          <cell r="D88" t="str">
            <v xml:space="preserve">
Validar que todas las necesidades de presupuesto reportadas por los procesos de la entidad se encuentren registrados en la hoja de trabajo anteproyecto ideal.</v>
          </cell>
          <cell r="AL88" t="str">
            <v>Fuerte</v>
          </cell>
          <cell r="AR88" t="str">
            <v>Fuerte</v>
          </cell>
          <cell r="AT88" t="str">
            <v>Fuerte</v>
          </cell>
        </row>
        <row r="89">
          <cell r="D89"/>
          <cell r="AL89" t="str">
            <v/>
          </cell>
          <cell r="AR89" t="str">
            <v/>
          </cell>
          <cell r="AT89" t="str">
            <v/>
          </cell>
        </row>
        <row r="90">
          <cell r="D90"/>
          <cell r="AL90" t="str">
            <v/>
          </cell>
          <cell r="AR90" t="str">
            <v/>
          </cell>
          <cell r="AT90" t="str">
            <v/>
          </cell>
        </row>
        <row r="91">
          <cell r="D91"/>
          <cell r="AL91" t="str">
            <v/>
          </cell>
          <cell r="AR91" t="str">
            <v/>
          </cell>
          <cell r="AT91" t="str">
            <v/>
          </cell>
        </row>
        <row r="92">
          <cell r="D92"/>
          <cell r="AL92" t="str">
            <v/>
          </cell>
          <cell r="AR92" t="str">
            <v/>
          </cell>
          <cell r="AT92" t="str">
            <v/>
          </cell>
        </row>
        <row r="93">
          <cell r="D93"/>
          <cell r="AL93" t="str">
            <v/>
          </cell>
          <cell r="AR93" t="str">
            <v/>
          </cell>
          <cell r="AT93" t="str">
            <v/>
          </cell>
        </row>
        <row r="94">
          <cell r="D94"/>
          <cell r="AL94" t="str">
            <v/>
          </cell>
          <cell r="AR94" t="str">
            <v/>
          </cell>
          <cell r="AT94" t="str">
            <v/>
          </cell>
        </row>
        <row r="95">
          <cell r="D95"/>
          <cell r="AL95" t="str">
            <v/>
          </cell>
          <cell r="AR95" t="str">
            <v/>
          </cell>
          <cell r="AT95" t="str">
            <v/>
          </cell>
        </row>
        <row r="96">
          <cell r="D96"/>
          <cell r="AL96" t="str">
            <v/>
          </cell>
          <cell r="AR96" t="str">
            <v/>
          </cell>
          <cell r="AT96" t="str">
            <v/>
          </cell>
        </row>
        <row r="102">
          <cell r="D102" t="str">
            <v xml:space="preserve">Demostrar a los entes de control o regulacón que se solicitaron los recursos, pero por techos macroeconomicos no fueron asigandos </v>
          </cell>
          <cell r="AL102" t="str">
            <v>Fuerte</v>
          </cell>
          <cell r="AR102" t="str">
            <v>Fuerte</v>
          </cell>
          <cell r="AT102" t="str">
            <v>Fuerte</v>
          </cell>
          <cell r="AW102" t="str">
            <v>Fuerte</v>
          </cell>
          <cell r="AZ102" t="str">
            <v>Directamente</v>
          </cell>
        </row>
        <row r="103">
          <cell r="D103"/>
          <cell r="AL103" t="str">
            <v/>
          </cell>
          <cell r="AR103" t="str">
            <v/>
          </cell>
          <cell r="AT103" t="str">
            <v/>
          </cell>
        </row>
        <row r="104">
          <cell r="D104"/>
          <cell r="AL104" t="str">
            <v/>
          </cell>
          <cell r="AR104" t="str">
            <v/>
          </cell>
          <cell r="AT104" t="str">
            <v/>
          </cell>
        </row>
        <row r="105">
          <cell r="D105"/>
          <cell r="AL105" t="str">
            <v/>
          </cell>
          <cell r="AR105" t="str">
            <v/>
          </cell>
          <cell r="AT105" t="str">
            <v/>
          </cell>
        </row>
        <row r="106">
          <cell r="D106"/>
          <cell r="AL106" t="str">
            <v/>
          </cell>
          <cell r="AR106" t="str">
            <v/>
          </cell>
          <cell r="AT106" t="str">
            <v/>
          </cell>
        </row>
        <row r="107">
          <cell r="D107"/>
          <cell r="AL107" t="str">
            <v/>
          </cell>
          <cell r="AR107" t="str">
            <v/>
          </cell>
          <cell r="AT107" t="str">
            <v/>
          </cell>
        </row>
        <row r="108">
          <cell r="D108"/>
          <cell r="AL108" t="str">
            <v/>
          </cell>
          <cell r="AR108" t="str">
            <v/>
          </cell>
          <cell r="AT108" t="str">
            <v/>
          </cell>
        </row>
        <row r="109">
          <cell r="D109"/>
          <cell r="AL109" t="str">
            <v/>
          </cell>
          <cell r="AR109" t="str">
            <v/>
          </cell>
          <cell r="AT109" t="str">
            <v/>
          </cell>
        </row>
        <row r="110">
          <cell r="D110"/>
          <cell r="AL110" t="str">
            <v/>
          </cell>
          <cell r="AR110" t="str">
            <v/>
          </cell>
          <cell r="AT110" t="str">
            <v/>
          </cell>
        </row>
        <row r="111">
          <cell r="D111"/>
          <cell r="AL111" t="str">
            <v/>
          </cell>
          <cell r="AR111" t="str">
            <v/>
          </cell>
          <cell r="AT111" t="str">
            <v/>
          </cell>
        </row>
        <row r="126">
          <cell r="AP126" t="str">
            <v>Baja</v>
          </cell>
        </row>
        <row r="127">
          <cell r="J127" t="str">
            <v>Rara vez (1)</v>
          </cell>
        </row>
        <row r="130">
          <cell r="AP130" t="str">
            <v>Al contar con una primera versión de anteproyecto de presupuesto en febrero de cada vigencias, se garantizaría la inclusión de todas las necesidades de la entidad</v>
          </cell>
        </row>
        <row r="134">
          <cell r="J134" t="str">
            <v>Insignificante (1)</v>
          </cell>
        </row>
      </sheetData>
      <sheetData sheetId="9">
        <row r="13">
          <cell r="V13" t="str">
            <v xml:space="preserve">Riesgo de Gestión </v>
          </cell>
        </row>
        <row r="24">
          <cell r="AY24" t="str">
            <v>Cumplimiento</v>
          </cell>
        </row>
        <row r="29">
          <cell r="D29" t="str">
            <v>--- Ningún Trámite y Procedimiento Administrativo</v>
          </cell>
          <cell r="AD29" t="str">
            <v>Todos los procesos en el Sistema Integrado de Gestión</v>
          </cell>
        </row>
        <row r="30">
          <cell r="D30"/>
        </row>
        <row r="31">
          <cell r="D31"/>
        </row>
        <row r="32">
          <cell r="D32"/>
        </row>
        <row r="33">
          <cell r="D33"/>
        </row>
        <row r="34">
          <cell r="D34"/>
        </row>
        <row r="51">
          <cell r="J51" t="str">
            <v xml:space="preserve">Cambios en la normatividad </v>
          </cell>
        </row>
        <row r="52">
          <cell r="J52" t="str">
            <v xml:space="preserve">
Sanciones por parte de Entes de control </v>
          </cell>
        </row>
        <row r="53">
          <cell r="J53"/>
        </row>
        <row r="54">
          <cell r="J54"/>
        </row>
        <row r="55">
          <cell r="J55"/>
        </row>
        <row r="56">
          <cell r="J56"/>
        </row>
        <row r="57">
          <cell r="J57"/>
        </row>
        <row r="58">
          <cell r="J58"/>
        </row>
        <row r="59">
          <cell r="J59"/>
        </row>
        <row r="60">
          <cell r="J60"/>
        </row>
        <row r="68">
          <cell r="AP68" t="str">
            <v>Alta</v>
          </cell>
        </row>
        <row r="72">
          <cell r="J72" t="str">
            <v>Posible (3)</v>
          </cell>
          <cell r="AP72" t="str">
            <v xml:space="preserve"> La probabilidad de que suceda se ubica en una escala de 3 y el impacto 3, por tanto se puede Interrumpir las operaciones de la Entidad por un (1) día  y/o reclamaciones o quejas de los usuarios que podrían implicar una denuncia ante los entes reguladores o una demanda de largo alcance para la entidad  y/o
Inoportunidad en la información ocasionando retrasos en la atención a los usuarios  y/o Reproceso de actividades y aumento de carga operativa  y/o  Imagen institucional afectada en el orden nacional o regional por retrasos en la prestación del servicio a los usuarios o ciudadanos  y/o
 Investigaciones penales, fiscales o disciplinarias.</v>
          </cell>
        </row>
        <row r="79">
          <cell r="J79" t="str">
            <v>Moderado (3)</v>
          </cell>
        </row>
        <row r="87">
          <cell r="AL87" t="str">
            <v>Fuerte</v>
          </cell>
          <cell r="AR87" t="str">
            <v>Fuerte</v>
          </cell>
          <cell r="AT87" t="str">
            <v>Fuerte</v>
          </cell>
          <cell r="AW87" t="str">
            <v>Fuerte</v>
          </cell>
          <cell r="AZ87" t="str">
            <v>Directamente</v>
          </cell>
        </row>
        <row r="88">
          <cell r="AL88" t="str">
            <v>Fuerte</v>
          </cell>
          <cell r="AR88" t="str">
            <v>Fuerte</v>
          </cell>
          <cell r="AT88" t="str">
            <v>Fuerte</v>
          </cell>
        </row>
        <row r="89">
          <cell r="AL89" t="str">
            <v/>
          </cell>
          <cell r="AR89" t="str">
            <v/>
          </cell>
          <cell r="AT89" t="str">
            <v/>
          </cell>
        </row>
        <row r="90">
          <cell r="AL90" t="str">
            <v/>
          </cell>
          <cell r="AR90" t="str">
            <v/>
          </cell>
          <cell r="AT90" t="str">
            <v/>
          </cell>
        </row>
        <row r="91">
          <cell r="AL91" t="str">
            <v/>
          </cell>
          <cell r="AR91" t="str">
            <v/>
          </cell>
          <cell r="AT91" t="str">
            <v/>
          </cell>
        </row>
        <row r="92">
          <cell r="AL92" t="str">
            <v/>
          </cell>
          <cell r="AR92" t="str">
            <v/>
          </cell>
          <cell r="AT92" t="str">
            <v/>
          </cell>
        </row>
        <row r="93">
          <cell r="AL93" t="str">
            <v/>
          </cell>
          <cell r="AR93" t="str">
            <v/>
          </cell>
          <cell r="AT93" t="str">
            <v/>
          </cell>
        </row>
        <row r="94">
          <cell r="AL94" t="str">
            <v/>
          </cell>
          <cell r="AR94" t="str">
            <v/>
          </cell>
          <cell r="AT94" t="str">
            <v/>
          </cell>
        </row>
        <row r="95">
          <cell r="AL95" t="str">
            <v/>
          </cell>
          <cell r="AR95" t="str">
            <v/>
          </cell>
          <cell r="AT95" t="str">
            <v/>
          </cell>
        </row>
        <row r="96">
          <cell r="AL96" t="str">
            <v/>
          </cell>
          <cell r="AR96" t="str">
            <v/>
          </cell>
          <cell r="AT96" t="str">
            <v/>
          </cell>
        </row>
        <row r="102">
          <cell r="D102"/>
          <cell r="AL102" t="str">
            <v/>
          </cell>
          <cell r="AR102" t="str">
            <v/>
          </cell>
          <cell r="AT102" t="str">
            <v/>
          </cell>
          <cell r="AW102" t="str">
            <v/>
          </cell>
          <cell r="AZ102" t="str">
            <v/>
          </cell>
        </row>
        <row r="103">
          <cell r="D103"/>
          <cell r="AL103" t="str">
            <v/>
          </cell>
          <cell r="AR103" t="str">
            <v/>
          </cell>
          <cell r="AT103" t="str">
            <v/>
          </cell>
        </row>
        <row r="104">
          <cell r="D104"/>
          <cell r="AL104" t="str">
            <v/>
          </cell>
          <cell r="AR104" t="str">
            <v/>
          </cell>
          <cell r="AT104" t="str">
            <v/>
          </cell>
        </row>
        <row r="105">
          <cell r="D105"/>
          <cell r="AL105" t="str">
            <v/>
          </cell>
          <cell r="AR105" t="str">
            <v/>
          </cell>
          <cell r="AT105" t="str">
            <v/>
          </cell>
        </row>
        <row r="106">
          <cell r="D106"/>
          <cell r="AL106" t="str">
            <v/>
          </cell>
          <cell r="AR106" t="str">
            <v/>
          </cell>
          <cell r="AT106" t="str">
            <v/>
          </cell>
        </row>
        <row r="107">
          <cell r="D107"/>
          <cell r="AL107" t="str">
            <v/>
          </cell>
          <cell r="AR107" t="str">
            <v/>
          </cell>
          <cell r="AT107" t="str">
            <v/>
          </cell>
        </row>
        <row r="108">
          <cell r="D108"/>
          <cell r="AL108" t="str">
            <v/>
          </cell>
          <cell r="AR108" t="str">
            <v/>
          </cell>
          <cell r="AT108" t="str">
            <v/>
          </cell>
        </row>
        <row r="109">
          <cell r="D109"/>
          <cell r="AL109" t="str">
            <v/>
          </cell>
          <cell r="AR109" t="str">
            <v/>
          </cell>
          <cell r="AT109" t="str">
            <v/>
          </cell>
        </row>
        <row r="110">
          <cell r="D110"/>
          <cell r="AL110" t="str">
            <v/>
          </cell>
          <cell r="AR110" t="str">
            <v/>
          </cell>
          <cell r="AT110" t="str">
            <v/>
          </cell>
        </row>
        <row r="111">
          <cell r="D111"/>
          <cell r="AL111" t="str">
            <v/>
          </cell>
          <cell r="AR111" t="str">
            <v/>
          </cell>
          <cell r="AT111" t="str">
            <v/>
          </cell>
        </row>
        <row r="126">
          <cell r="AP126" t="str">
            <v>Moderada</v>
          </cell>
        </row>
        <row r="127">
          <cell r="J127" t="str">
            <v>Rara vez (1)</v>
          </cell>
        </row>
        <row r="130">
          <cell r="AP130" t="str">
            <v>Al solicitar y verifiar que todos la planes que soliciten a través del Decreto 612 de 2018 y/o alguna otra norma que lo reglamente se encuentren en el orden del día de Comité Institucional de Gestión y Desempeño se garantiza el cumplimiento de la normatividad vigente de las Entidades Públicas</v>
          </cell>
        </row>
        <row r="134">
          <cell r="J134" t="str">
            <v>Moderado (3)</v>
          </cell>
        </row>
        <row r="155">
          <cell r="V155"/>
          <cell r="AH155"/>
          <cell r="AQ155"/>
          <cell r="BA155"/>
          <cell r="BG155"/>
        </row>
        <row r="156">
          <cell r="V156"/>
          <cell r="AH156"/>
          <cell r="AQ156"/>
          <cell r="BA156"/>
          <cell r="BG156"/>
        </row>
        <row r="157">
          <cell r="V157"/>
          <cell r="AH157"/>
          <cell r="AQ157"/>
          <cell r="BA157"/>
          <cell r="BG157"/>
        </row>
        <row r="158">
          <cell r="V158"/>
          <cell r="AH158"/>
          <cell r="AQ158"/>
          <cell r="BA158"/>
          <cell r="BG158"/>
        </row>
        <row r="159">
          <cell r="V159"/>
          <cell r="AH159"/>
          <cell r="AQ159"/>
          <cell r="BA159"/>
          <cell r="BG159"/>
        </row>
        <row r="160">
          <cell r="V160"/>
          <cell r="AH160"/>
          <cell r="AQ160"/>
          <cell r="BA160"/>
          <cell r="BG160"/>
        </row>
        <row r="161">
          <cell r="V161"/>
          <cell r="AH161"/>
          <cell r="AQ161"/>
          <cell r="BA161"/>
          <cell r="BG161"/>
        </row>
        <row r="162">
          <cell r="V162"/>
          <cell r="AH162"/>
          <cell r="AQ162"/>
          <cell r="BA162"/>
          <cell r="BG162"/>
        </row>
        <row r="163">
          <cell r="V163"/>
          <cell r="AH163"/>
          <cell r="AQ163"/>
          <cell r="BA163"/>
          <cell r="BG163"/>
        </row>
        <row r="164">
          <cell r="V164"/>
          <cell r="AH164"/>
          <cell r="AQ164"/>
          <cell r="BA164"/>
          <cell r="BG164"/>
        </row>
        <row r="165">
          <cell r="V165"/>
          <cell r="AH165"/>
          <cell r="AQ165"/>
          <cell r="BA165"/>
          <cell r="BG165"/>
        </row>
        <row r="166">
          <cell r="V166"/>
          <cell r="AH166"/>
          <cell r="AQ166"/>
          <cell r="BA166"/>
          <cell r="BG166"/>
        </row>
        <row r="167">
          <cell r="V167"/>
          <cell r="AH167"/>
          <cell r="AQ167"/>
          <cell r="BA167"/>
          <cell r="BG167"/>
        </row>
        <row r="168">
          <cell r="V168"/>
          <cell r="AH168"/>
          <cell r="AQ168"/>
          <cell r="BA168"/>
          <cell r="BG168"/>
        </row>
        <row r="169">
          <cell r="V169"/>
          <cell r="AH169"/>
          <cell r="AQ169"/>
          <cell r="BA169"/>
          <cell r="BG169"/>
        </row>
        <row r="170">
          <cell r="V170"/>
          <cell r="AH170"/>
          <cell r="AQ170"/>
          <cell r="BA170"/>
          <cell r="BG170"/>
        </row>
        <row r="171">
          <cell r="V171"/>
          <cell r="AH171"/>
          <cell r="AQ171"/>
          <cell r="BA171"/>
          <cell r="BG171"/>
        </row>
        <row r="172">
          <cell r="V172"/>
          <cell r="AH172"/>
          <cell r="AQ172"/>
          <cell r="BA172"/>
          <cell r="BG172"/>
        </row>
        <row r="173">
          <cell r="V173"/>
          <cell r="AH173"/>
          <cell r="AQ173"/>
          <cell r="BA173"/>
          <cell r="BG173"/>
        </row>
        <row r="174">
          <cell r="V174"/>
          <cell r="AH174"/>
          <cell r="AQ174"/>
          <cell r="BA174"/>
          <cell r="BG174"/>
        </row>
      </sheetData>
      <sheetData sheetId="10"/>
      <sheetData sheetId="11"/>
      <sheetData sheetId="12"/>
      <sheetData sheetId="13"/>
      <sheetData sheetId="14"/>
      <sheetData sheetId="15"/>
      <sheetData sheetId="16"/>
      <sheetData sheetId="17"/>
      <sheetData sheetId="1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ntexto Estrat. Ins"/>
      <sheetName val="Indice"/>
      <sheetName val="Acta de cierre "/>
      <sheetName val="Acta de cierre  (2)"/>
      <sheetName val="Contexto Proceso"/>
      <sheetName val="Inventario Controles "/>
      <sheetName val="Contexto Proceso 2020"/>
      <sheetName val="Ficha1"/>
      <sheetName val="Ficha2"/>
      <sheetName val="Ficha3"/>
      <sheetName val="Ficha4"/>
      <sheetName val="Ficha5"/>
      <sheetName val="Ficha6"/>
      <sheetName val="Ficha7"/>
      <sheetName val="Ficha8"/>
      <sheetName val="Ficha9"/>
      <sheetName val="Ficha10"/>
      <sheetName val="Ficha11"/>
      <sheetName val="Ficha12"/>
      <sheetName val="Ficha13"/>
      <sheetName val="Ficha14"/>
      <sheetName val="Ficha15"/>
      <sheetName val="Ficha16"/>
      <sheetName val="Ficha17"/>
      <sheetName val="Ficha18"/>
      <sheetName val="Ficha19"/>
      <sheetName val="Ficha20"/>
      <sheetName val="Mapa del Proceso"/>
      <sheetName val="Enc_Imp_Corrupción"/>
      <sheetName val="Imp_Est_Pro_Seg"/>
      <sheetName val="Imp_oportunidad"/>
      <sheetName val="Inventario de Activos"/>
      <sheetName val="Factibilidad"/>
      <sheetName val="Frecuencia"/>
    </sheetNames>
    <sheetDataSet>
      <sheetData sheetId="0"/>
      <sheetData sheetId="1"/>
      <sheetData sheetId="2"/>
      <sheetData sheetId="3"/>
      <sheetData sheetId="4"/>
      <sheetData sheetId="5"/>
      <sheetData sheetId="6"/>
      <sheetData sheetId="7"/>
      <sheetData sheetId="8"/>
      <sheetData sheetId="9"/>
      <sheetData sheetId="10">
        <row r="126">
          <cell r="AP126" t="str">
            <v>Moderada</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Priorización escenarios "/>
      <sheetName val="Inventario Controles "/>
      <sheetName val="Ficha1"/>
      <sheetName val="Ficha2"/>
      <sheetName val="Ficha3"/>
      <sheetName val="Ficha4"/>
      <sheetName val="Ficha5"/>
      <sheetName val="Mapa del Proceso"/>
      <sheetName val="Enc_Imp_Corrupción"/>
      <sheetName val="Imp_Est_Pro_Seg"/>
      <sheetName val="Imp_oportunidad"/>
      <sheetName val="Inventario de Activos"/>
      <sheetName val="Factibilidad"/>
      <sheetName val="Frecuencia"/>
    </sheetNames>
    <sheetDataSet>
      <sheetData sheetId="0"/>
      <sheetData sheetId="1"/>
      <sheetData sheetId="2"/>
      <sheetData sheetId="3"/>
      <sheetData sheetId="4"/>
      <sheetData sheetId="5"/>
      <sheetData sheetId="6"/>
      <sheetData sheetId="7">
        <row r="13">
          <cell r="V13" t="str">
            <v xml:space="preserve">Riesgo de Gestión </v>
          </cell>
        </row>
        <row r="24">
          <cell r="AY24" t="str">
            <v>Operativo</v>
          </cell>
        </row>
        <row r="29">
          <cell r="D29" t="str">
            <v>--- Todos los Trámites y Procedimientos Administrativos</v>
          </cell>
          <cell r="AD29" t="str">
            <v>Todos los procesos en el Sistema Integrado de Gestión</v>
          </cell>
        </row>
        <row r="30">
          <cell r="D30"/>
        </row>
        <row r="31">
          <cell r="D31"/>
        </row>
        <row r="32">
          <cell r="D32"/>
        </row>
        <row r="33">
          <cell r="D33"/>
        </row>
        <row r="34">
          <cell r="D34"/>
        </row>
        <row r="39">
          <cell r="J39" t="str">
            <v xml:space="preserve">
Inexistencia de un sofware para manejar de manera integral toda la información del Talento Humano. </v>
          </cell>
        </row>
        <row r="40">
          <cell r="J40" t="str">
            <v xml:space="preserve">
Perdida de información por falta de digitalización de historias laborales y demás documentos.</v>
          </cell>
        </row>
        <row r="41">
          <cell r="J41" t="str">
            <v xml:space="preserve">
Presupuesto insuficiente para dar cumplimiento al objetivo del proceso Gestión de Talento Humano. </v>
          </cell>
        </row>
        <row r="42">
          <cell r="J42" t="str">
            <v xml:space="preserve">
Custodia y seguridad de la información fisica del archivo de gestión.</v>
          </cell>
        </row>
        <row r="43">
          <cell r="J43" t="str">
            <v xml:space="preserve">
software de nomina desactualizado.</v>
          </cell>
        </row>
        <row r="44">
          <cell r="J44"/>
        </row>
        <row r="45">
          <cell r="J45"/>
        </row>
        <row r="46">
          <cell r="J46"/>
        </row>
        <row r="47">
          <cell r="J47"/>
        </row>
        <row r="48">
          <cell r="J48"/>
        </row>
        <row r="51">
          <cell r="J51" t="str">
            <v>Cambio Normativo.</v>
          </cell>
        </row>
        <row r="52">
          <cell r="J52" t="str">
            <v xml:space="preserve">
Emergencia sanitaria por COVID-19</v>
          </cell>
        </row>
        <row r="53">
          <cell r="J53" t="str">
            <v xml:space="preserve">
Situaciones emocionales externas que afecten el buen desarrollo de las tareas asignadas a cada uno de los colaboradores.</v>
          </cell>
        </row>
        <row r="54">
          <cell r="J54"/>
        </row>
        <row r="55">
          <cell r="J55"/>
        </row>
        <row r="56">
          <cell r="J56"/>
        </row>
        <row r="57">
          <cell r="J57"/>
        </row>
        <row r="58">
          <cell r="J58"/>
        </row>
        <row r="59">
          <cell r="J59"/>
        </row>
        <row r="60">
          <cell r="J60"/>
        </row>
        <row r="68">
          <cell r="AP68" t="str">
            <v>Alta</v>
          </cell>
        </row>
        <row r="72">
          <cell r="J72" t="str">
            <v>Probable (4)</v>
          </cell>
          <cell r="AP72" t="str">
            <v>El riesgo se encuentra en una zona de ubicación Alta, debido a  que su materialización puede ocasionar reclamaciones o quejas de los usuarios que implican investigaciones internas disciplinarias  y/o,  y que la imagen institucional afectada localmente por retrasos en la prestación del servicio a los usuarios o ciudadanos.</v>
          </cell>
        </row>
        <row r="79">
          <cell r="J79" t="str">
            <v>Menor (2)</v>
          </cell>
        </row>
        <row r="87">
          <cell r="D87" t="str">
            <v>Recibir y verificar los documentos estipulados para la vinculación de personal.</v>
          </cell>
          <cell r="AL87" t="str">
            <v>Fuerte</v>
          </cell>
          <cell r="AR87" t="str">
            <v>Fuerte</v>
          </cell>
          <cell r="AT87" t="str">
            <v>Fuerte</v>
          </cell>
          <cell r="AW87" t="str">
            <v>Débil</v>
          </cell>
          <cell r="AZ87" t="str">
            <v>No disminuye</v>
          </cell>
        </row>
        <row r="88">
          <cell r="D88" t="str">
            <v xml:space="preserve">
Implementar un plan de trabajo con el propósito de digitalizar los documentos que se encuentren archivados en las historias laborales.</v>
          </cell>
          <cell r="AL88" t="str">
            <v>Débil</v>
          </cell>
          <cell r="AR88" t="str">
            <v>Débil</v>
          </cell>
          <cell r="AT88" t="str">
            <v>Débil</v>
          </cell>
        </row>
        <row r="89">
          <cell r="D89" t="str">
            <v xml:space="preserve">
Implementar un plan de contingencia que permita contar con la información digital, correspondiente a las nóminas e historias laborales  de las vigencias 1992 a 1999. </v>
          </cell>
          <cell r="AL89" t="str">
            <v>Débil</v>
          </cell>
          <cell r="AR89" t="str">
            <v>Débil</v>
          </cell>
          <cell r="AT89" t="str">
            <v>Débil</v>
          </cell>
        </row>
        <row r="90">
          <cell r="D90"/>
          <cell r="AL90" t="str">
            <v/>
          </cell>
          <cell r="AR90" t="str">
            <v/>
          </cell>
          <cell r="AT90" t="str">
            <v/>
          </cell>
        </row>
        <row r="91">
          <cell r="D91"/>
          <cell r="AL91" t="str">
            <v/>
          </cell>
          <cell r="AR91" t="str">
            <v/>
          </cell>
          <cell r="AT91" t="str">
            <v/>
          </cell>
        </row>
        <row r="92">
          <cell r="D92"/>
          <cell r="AL92" t="str">
            <v/>
          </cell>
          <cell r="AR92" t="str">
            <v/>
          </cell>
          <cell r="AT92" t="str">
            <v/>
          </cell>
        </row>
        <row r="93">
          <cell r="D93"/>
          <cell r="AL93" t="str">
            <v/>
          </cell>
          <cell r="AR93" t="str">
            <v/>
          </cell>
          <cell r="AT93" t="str">
            <v/>
          </cell>
        </row>
        <row r="94">
          <cell r="D94"/>
          <cell r="AL94" t="str">
            <v/>
          </cell>
          <cell r="AR94" t="str">
            <v/>
          </cell>
          <cell r="AT94" t="str">
            <v/>
          </cell>
        </row>
        <row r="95">
          <cell r="D95"/>
          <cell r="AL95" t="str">
            <v/>
          </cell>
          <cell r="AR95" t="str">
            <v/>
          </cell>
          <cell r="AT95" t="str">
            <v/>
          </cell>
        </row>
        <row r="96">
          <cell r="D96"/>
          <cell r="AL96" t="str">
            <v/>
          </cell>
          <cell r="AR96" t="str">
            <v/>
          </cell>
          <cell r="AT96" t="str">
            <v/>
          </cell>
        </row>
        <row r="102">
          <cell r="D102" t="str">
            <v>Verificar y/o rectificar que los documentos y el contenido de la información, concernientes a la vinculación de personal de planta.</v>
          </cell>
          <cell r="AL102" t="str">
            <v>Fuerte</v>
          </cell>
          <cell r="AR102" t="str">
            <v>Fuerte</v>
          </cell>
          <cell r="AT102" t="str">
            <v>Fuerte</v>
          </cell>
          <cell r="AW102" t="str">
            <v>Moderado</v>
          </cell>
          <cell r="AZ102" t="str">
            <v>No disminuye</v>
          </cell>
        </row>
        <row r="103">
          <cell r="D103" t="str">
            <v xml:space="preserve">
Inspección a los archivos en custodia de Gestión de Talento Humano.</v>
          </cell>
          <cell r="AL103" t="str">
            <v>Débil</v>
          </cell>
          <cell r="AR103" t="str">
            <v>Moderado</v>
          </cell>
          <cell r="AT103" t="str">
            <v>Débil</v>
          </cell>
        </row>
        <row r="104">
          <cell r="D104"/>
          <cell r="AL104" t="str">
            <v/>
          </cell>
          <cell r="AR104" t="str">
            <v/>
          </cell>
          <cell r="AT104" t="str">
            <v/>
          </cell>
        </row>
        <row r="105">
          <cell r="D105"/>
          <cell r="AL105" t="str">
            <v/>
          </cell>
          <cell r="AR105" t="str">
            <v/>
          </cell>
          <cell r="AT105" t="str">
            <v/>
          </cell>
        </row>
        <row r="106">
          <cell r="D106"/>
          <cell r="AL106" t="str">
            <v/>
          </cell>
          <cell r="AR106" t="str">
            <v/>
          </cell>
          <cell r="AT106" t="str">
            <v/>
          </cell>
        </row>
        <row r="107">
          <cell r="D107"/>
          <cell r="AL107" t="str">
            <v/>
          </cell>
          <cell r="AR107" t="str">
            <v/>
          </cell>
          <cell r="AT107" t="str">
            <v/>
          </cell>
        </row>
        <row r="108">
          <cell r="D108"/>
          <cell r="AL108" t="str">
            <v/>
          </cell>
          <cell r="AR108" t="str">
            <v/>
          </cell>
          <cell r="AT108" t="str">
            <v/>
          </cell>
        </row>
        <row r="109">
          <cell r="D109"/>
          <cell r="AL109" t="str">
            <v/>
          </cell>
          <cell r="AR109" t="str">
            <v/>
          </cell>
          <cell r="AT109" t="str">
            <v/>
          </cell>
        </row>
        <row r="110">
          <cell r="D110"/>
          <cell r="AL110" t="str">
            <v/>
          </cell>
          <cell r="AR110" t="str">
            <v/>
          </cell>
          <cell r="AT110" t="str">
            <v/>
          </cell>
        </row>
        <row r="111">
          <cell r="D111"/>
          <cell r="AL111" t="str">
            <v/>
          </cell>
          <cell r="AR111" t="str">
            <v/>
          </cell>
          <cell r="AT111" t="str">
            <v/>
          </cell>
        </row>
        <row r="126">
          <cell r="AP126" t="str">
            <v>Alta</v>
          </cell>
        </row>
        <row r="127">
          <cell r="J127" t="str">
            <v>Probable (4)</v>
          </cell>
        </row>
        <row r="130">
          <cell r="AP130" t="str">
            <v xml:space="preserve">Despues de la implementacion de controles el riesgo sigue en una zona de ubicación Alta, para ello se deben establecer acciones preventivas y dectectivas efectivas para asi reducir el riesgo y evitar su materializacion. </v>
          </cell>
        </row>
        <row r="134">
          <cell r="J134" t="str">
            <v>Menor (2)</v>
          </cell>
        </row>
      </sheetData>
      <sheetData sheetId="8">
        <row r="13">
          <cell r="V13" t="str">
            <v xml:space="preserve">Riesgo de Gestión </v>
          </cell>
        </row>
        <row r="24">
          <cell r="AY24" t="str">
            <v>Operativo</v>
          </cell>
        </row>
        <row r="29">
          <cell r="D29" t="str">
            <v>--- Todos los Procedimientos Administrativos</v>
          </cell>
          <cell r="AD29" t="str">
            <v>Todos los procesos en el Sistema Integrado de Gestión</v>
          </cell>
        </row>
        <row r="30">
          <cell r="D30"/>
        </row>
        <row r="31">
          <cell r="D31"/>
        </row>
        <row r="32">
          <cell r="D32"/>
        </row>
        <row r="33">
          <cell r="D33"/>
        </row>
        <row r="34">
          <cell r="D34"/>
        </row>
        <row r="39">
          <cell r="J39" t="str">
            <v xml:space="preserve">Presupuesto insuficiente para dar cumplimiento al objetivo del proceso Gestión de Talento Humano. </v>
          </cell>
          <cell r="AD39" t="str">
            <v xml:space="preserve">
No ejecución de las actividades definidas en los planes de gestión humana y/o reformulación de actividades y metodologías dada la emergencia ocasionada por el COVID-19, lo que conlleva al no cumplimiento de las necesidades y expectativas de los funcionarios según las encuestas de diágnosticos aplicados.
</v>
          </cell>
        </row>
        <row r="40">
          <cell r="J40" t="str">
            <v xml:space="preserve">
Inexistencia de un sofware para manejar de manera integral toda la información del Talento Humano. </v>
          </cell>
          <cell r="AD40" t="str">
            <v xml:space="preserve">
No disponer de la información asociada a los planes de gestión humana, lo que impide conocer el nivel de satisfacción de los funcionarios, para la toma de desiciones.</v>
          </cell>
        </row>
        <row r="41">
          <cell r="J41"/>
          <cell r="AD41"/>
        </row>
        <row r="42">
          <cell r="J42"/>
          <cell r="AD42"/>
        </row>
        <row r="43">
          <cell r="J43"/>
          <cell r="AD43"/>
        </row>
        <row r="44">
          <cell r="J44"/>
          <cell r="AD44"/>
        </row>
        <row r="45">
          <cell r="J45"/>
          <cell r="AD45"/>
        </row>
        <row r="46">
          <cell r="J46"/>
          <cell r="AD46"/>
        </row>
        <row r="47">
          <cell r="J47"/>
          <cell r="AD47"/>
        </row>
        <row r="48">
          <cell r="J48"/>
          <cell r="AD48"/>
        </row>
        <row r="49">
          <cell r="AD49"/>
        </row>
        <row r="50">
          <cell r="AD50"/>
        </row>
        <row r="51">
          <cell r="J51" t="str">
            <v>Emergencia sanitaria por COVID-19</v>
          </cell>
          <cell r="AD51" t="str">
            <v xml:space="preserve">Reformulación de actividades y metodologías definidas en los planes de gestión humana. 
Resistencia al cambio por parte de los funcionarios frente a las nuevas metodologias. </v>
          </cell>
        </row>
        <row r="52">
          <cell r="J52" t="str">
            <v xml:space="preserve">
Situaciones emocionales externas que afecten el buen desarrollo de las tareas asignadas a cada uno de los colaboradores.</v>
          </cell>
          <cell r="AD52" t="str">
            <v>Insatisfacción en la percepción del funcionario frente a los planes de gestión humana.
Afectación del entorno familiar y/o laboral.</v>
          </cell>
        </row>
        <row r="53">
          <cell r="J53" t="str">
            <v xml:space="preserve">
Cambio Normativo.</v>
          </cell>
          <cell r="AD53" t="str">
            <v>Modificaciones en la operación y prestación de los servicios de la entidad</v>
          </cell>
        </row>
        <row r="54">
          <cell r="J54"/>
          <cell r="AD54"/>
        </row>
        <row r="55">
          <cell r="J55"/>
          <cell r="AD55"/>
        </row>
        <row r="56">
          <cell r="J56"/>
          <cell r="AD56"/>
        </row>
        <row r="57">
          <cell r="J57"/>
          <cell r="AD57"/>
        </row>
        <row r="58">
          <cell r="J58"/>
          <cell r="AD58"/>
        </row>
        <row r="59">
          <cell r="J59"/>
          <cell r="AD59"/>
        </row>
        <row r="60">
          <cell r="J60"/>
          <cell r="AD60"/>
        </row>
        <row r="68">
          <cell r="AP68" t="str">
            <v>Alta</v>
          </cell>
        </row>
        <row r="72">
          <cell r="J72" t="str">
            <v>Probable (4)</v>
          </cell>
          <cell r="AP72" t="str">
            <v>El riesgo se encuentra ubicado en una zona de ubicación Baja, debido a que su ocurrencia no genera interrupción de las operaciones de la entidad  y/o, No se generan sanciones económicas o administrativas  y/o, No se afecta la imagen institucional de forma significativa.</v>
          </cell>
        </row>
        <row r="79">
          <cell r="J79" t="str">
            <v>Menor (2)</v>
          </cell>
        </row>
        <row r="87">
          <cell r="D87" t="str">
            <v xml:space="preserve">Velar y garantizar el cumplimiento de los objetivos propuestos en las actividades diseñadas y aprobadas en los planes de gestión humana.  </v>
          </cell>
          <cell r="AL87" t="str">
            <v>Fuerte</v>
          </cell>
          <cell r="AR87" t="str">
            <v>Fuerte</v>
          </cell>
          <cell r="AT87" t="str">
            <v>Fuerte</v>
          </cell>
          <cell r="AW87" t="str">
            <v>Moderado</v>
          </cell>
          <cell r="AZ87" t="str">
            <v>No disminuye</v>
          </cell>
        </row>
        <row r="88">
          <cell r="D88" t="str">
            <v xml:space="preserve">
Aplicar la evaluación de percepción, con el fin de medir y conocer el nivel de satisfacción de los funcionarios frente a las actividades ejecutadas.</v>
          </cell>
          <cell r="AL88" t="str">
            <v>Débil</v>
          </cell>
          <cell r="AR88" t="str">
            <v>Moderado</v>
          </cell>
          <cell r="AT88" t="str">
            <v>Débil</v>
          </cell>
        </row>
        <row r="89">
          <cell r="D89"/>
          <cell r="AL89" t="str">
            <v/>
          </cell>
          <cell r="AR89" t="str">
            <v/>
          </cell>
          <cell r="AT89" t="str">
            <v/>
          </cell>
        </row>
        <row r="90">
          <cell r="D90"/>
          <cell r="AL90" t="str">
            <v/>
          </cell>
          <cell r="AR90" t="str">
            <v/>
          </cell>
          <cell r="AT90" t="str">
            <v/>
          </cell>
        </row>
        <row r="91">
          <cell r="D91"/>
          <cell r="AL91" t="str">
            <v/>
          </cell>
          <cell r="AR91" t="str">
            <v/>
          </cell>
          <cell r="AT91" t="str">
            <v/>
          </cell>
        </row>
        <row r="92">
          <cell r="D92"/>
          <cell r="AL92" t="str">
            <v/>
          </cell>
          <cell r="AR92" t="str">
            <v/>
          </cell>
          <cell r="AT92" t="str">
            <v/>
          </cell>
        </row>
        <row r="93">
          <cell r="D93"/>
          <cell r="AL93" t="str">
            <v/>
          </cell>
          <cell r="AR93" t="str">
            <v/>
          </cell>
          <cell r="AT93" t="str">
            <v/>
          </cell>
        </row>
        <row r="94">
          <cell r="D94"/>
          <cell r="AL94" t="str">
            <v/>
          </cell>
          <cell r="AR94" t="str">
            <v/>
          </cell>
          <cell r="AT94" t="str">
            <v/>
          </cell>
        </row>
        <row r="95">
          <cell r="D95"/>
          <cell r="AL95" t="str">
            <v/>
          </cell>
          <cell r="AR95" t="str">
            <v/>
          </cell>
          <cell r="AT95" t="str">
            <v/>
          </cell>
        </row>
        <row r="96">
          <cell r="D96"/>
          <cell r="AL96" t="str">
            <v/>
          </cell>
          <cell r="AR96" t="str">
            <v/>
          </cell>
          <cell r="AT96" t="str">
            <v/>
          </cell>
        </row>
        <row r="102">
          <cell r="AL102" t="str">
            <v>Fuerte</v>
          </cell>
          <cell r="AR102" t="str">
            <v>Fuerte</v>
          </cell>
          <cell r="AT102" t="str">
            <v>Fuerte</v>
          </cell>
          <cell r="AW102" t="str">
            <v>Moderado</v>
          </cell>
          <cell r="AZ102" t="str">
            <v>No disminuye</v>
          </cell>
        </row>
        <row r="103">
          <cell r="AL103" t="str">
            <v>Débil</v>
          </cell>
          <cell r="AR103" t="str">
            <v>Fuerte</v>
          </cell>
          <cell r="AT103" t="str">
            <v>Débil</v>
          </cell>
        </row>
        <row r="104">
          <cell r="AL104" t="str">
            <v/>
          </cell>
          <cell r="AR104" t="str">
            <v/>
          </cell>
          <cell r="AT104" t="str">
            <v/>
          </cell>
        </row>
        <row r="105">
          <cell r="AL105" t="str">
            <v/>
          </cell>
          <cell r="AR105" t="str">
            <v/>
          </cell>
          <cell r="AT105" t="str">
            <v/>
          </cell>
        </row>
        <row r="106">
          <cell r="AL106" t="str">
            <v/>
          </cell>
          <cell r="AR106" t="str">
            <v/>
          </cell>
          <cell r="AT106" t="str">
            <v/>
          </cell>
        </row>
        <row r="107">
          <cell r="AL107" t="str">
            <v/>
          </cell>
          <cell r="AR107" t="str">
            <v/>
          </cell>
          <cell r="AT107" t="str">
            <v/>
          </cell>
        </row>
        <row r="108">
          <cell r="AL108" t="str">
            <v/>
          </cell>
          <cell r="AR108" t="str">
            <v/>
          </cell>
          <cell r="AT108" t="str">
            <v/>
          </cell>
        </row>
        <row r="109">
          <cell r="AL109" t="str">
            <v/>
          </cell>
          <cell r="AR109" t="str">
            <v/>
          </cell>
          <cell r="AT109" t="str">
            <v/>
          </cell>
        </row>
        <row r="110">
          <cell r="AL110" t="str">
            <v/>
          </cell>
          <cell r="AR110" t="str">
            <v/>
          </cell>
          <cell r="AT110" t="str">
            <v/>
          </cell>
        </row>
        <row r="111">
          <cell r="AL111" t="str">
            <v/>
          </cell>
          <cell r="AR111" t="str">
            <v/>
          </cell>
          <cell r="AT111" t="str">
            <v/>
          </cell>
        </row>
        <row r="126">
          <cell r="AP126" t="str">
            <v>Alta</v>
          </cell>
        </row>
        <row r="127">
          <cell r="J127" t="str">
            <v>Probable (4)</v>
          </cell>
        </row>
        <row r="130">
          <cell r="AP130" t="str">
            <v>Despues de la implementacion de controles el riesgo sigue en una zona de ubicación Alta, para ello se deben establecer acciones preventivas y dectectivas efectivas para asi reducir el riesgo y evitar su materializacion.</v>
          </cell>
        </row>
        <row r="134">
          <cell r="J134" t="str">
            <v>Menor (2)</v>
          </cell>
        </row>
      </sheetData>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Priorización escenarios "/>
      <sheetName val="Inventario Controles "/>
      <sheetName val="Ficha1"/>
      <sheetName val="Ficha2"/>
      <sheetName val="Ficha3"/>
      <sheetName val="Ficha4"/>
      <sheetName val="Ficha5"/>
      <sheetName val="Mapa del Proceso"/>
      <sheetName val="Enc_Imp_Corrupción"/>
      <sheetName val="Imp_Est_Pro_Seg"/>
      <sheetName val="Imp_oportunidad"/>
      <sheetName val="Inventario de Activos"/>
      <sheetName val="Factibilidad"/>
      <sheetName val="Frecuencia"/>
    </sheetNames>
    <sheetDataSet>
      <sheetData sheetId="0"/>
      <sheetData sheetId="1"/>
      <sheetData sheetId="2"/>
      <sheetData sheetId="3"/>
      <sheetData sheetId="4"/>
      <sheetData sheetId="5"/>
      <sheetData sheetId="6"/>
      <sheetData sheetId="7">
        <row r="13">
          <cell r="V13" t="str">
            <v xml:space="preserve">Riesgo de Gestión </v>
          </cell>
        </row>
        <row r="24">
          <cell r="AY24" t="str">
            <v>Cumplimiento</v>
          </cell>
        </row>
        <row r="29">
          <cell r="D29" t="str">
            <v>--- Todos los Trámites y Procedimientos Administrativos</v>
          </cell>
          <cell r="AD29" t="str">
            <v>Procesos misionales y de apoyo del Sistema Integrado de Gestión</v>
          </cell>
        </row>
        <row r="30">
          <cell r="D30"/>
        </row>
        <row r="31">
          <cell r="D31"/>
        </row>
        <row r="32">
          <cell r="D32"/>
        </row>
        <row r="33">
          <cell r="D33"/>
        </row>
        <row r="34">
          <cell r="D34"/>
        </row>
        <row r="68">
          <cell r="AP68" t="str">
            <v>Alta</v>
          </cell>
        </row>
        <row r="72">
          <cell r="J72" t="str">
            <v>Posible (3)</v>
          </cell>
        </row>
        <row r="79">
          <cell r="J79" t="str">
            <v>Moderado (3)</v>
          </cell>
        </row>
        <row r="87">
          <cell r="AL87" t="str">
            <v>Fuerte</v>
          </cell>
          <cell r="AR87" t="str">
            <v>Fuerte</v>
          </cell>
          <cell r="AT87" t="str">
            <v>Fuerte</v>
          </cell>
          <cell r="AW87" t="str">
            <v>Moderado</v>
          </cell>
          <cell r="AZ87" t="str">
            <v>No disminuye</v>
          </cell>
        </row>
        <row r="88">
          <cell r="AL88" t="str">
            <v>Débil</v>
          </cell>
          <cell r="AR88" t="str">
            <v>Fuerte</v>
          </cell>
          <cell r="AT88" t="str">
            <v>Débil</v>
          </cell>
        </row>
        <row r="89">
          <cell r="AL89" t="str">
            <v/>
          </cell>
          <cell r="AR89" t="str">
            <v/>
          </cell>
          <cell r="AT89" t="str">
            <v/>
          </cell>
        </row>
        <row r="90">
          <cell r="AL90" t="str">
            <v/>
          </cell>
          <cell r="AR90" t="str">
            <v/>
          </cell>
          <cell r="AT90" t="str">
            <v/>
          </cell>
        </row>
        <row r="91">
          <cell r="AL91" t="str">
            <v/>
          </cell>
          <cell r="AR91" t="str">
            <v/>
          </cell>
          <cell r="AT91" t="str">
            <v/>
          </cell>
        </row>
        <row r="92">
          <cell r="AL92" t="str">
            <v/>
          </cell>
          <cell r="AR92" t="str">
            <v/>
          </cell>
          <cell r="AT92" t="str">
            <v/>
          </cell>
        </row>
        <row r="93">
          <cell r="AL93" t="str">
            <v/>
          </cell>
          <cell r="AR93" t="str">
            <v/>
          </cell>
          <cell r="AT93" t="str">
            <v/>
          </cell>
        </row>
        <row r="94">
          <cell r="AL94" t="str">
            <v/>
          </cell>
          <cell r="AR94" t="str">
            <v/>
          </cell>
          <cell r="AT94" t="str">
            <v/>
          </cell>
        </row>
        <row r="95">
          <cell r="AL95" t="str">
            <v/>
          </cell>
          <cell r="AR95" t="str">
            <v/>
          </cell>
          <cell r="AT95" t="str">
            <v/>
          </cell>
        </row>
        <row r="96">
          <cell r="AL96" t="str">
            <v/>
          </cell>
          <cell r="AR96" t="str">
            <v/>
          </cell>
          <cell r="AT96" t="str">
            <v/>
          </cell>
        </row>
        <row r="102">
          <cell r="AL102" t="str">
            <v>Fuerte</v>
          </cell>
          <cell r="AR102" t="str">
            <v>Fuerte</v>
          </cell>
          <cell r="AT102" t="str">
            <v>Fuerte</v>
          </cell>
          <cell r="AW102" t="str">
            <v>Moderado</v>
          </cell>
          <cell r="AZ102" t="str">
            <v>Indirectamente</v>
          </cell>
        </row>
        <row r="103">
          <cell r="AL103" t="str">
            <v>Débil</v>
          </cell>
          <cell r="AR103" t="str">
            <v>Fuerte</v>
          </cell>
          <cell r="AT103" t="str">
            <v>Débil</v>
          </cell>
        </row>
        <row r="104">
          <cell r="AL104" t="str">
            <v>Fuerte</v>
          </cell>
          <cell r="AR104" t="str">
            <v>Fuerte</v>
          </cell>
          <cell r="AT104" t="str">
            <v>Fuerte</v>
          </cell>
        </row>
        <row r="105">
          <cell r="AL105" t="str">
            <v/>
          </cell>
          <cell r="AR105" t="str">
            <v/>
          </cell>
          <cell r="AT105" t="str">
            <v/>
          </cell>
        </row>
        <row r="106">
          <cell r="AL106" t="str">
            <v/>
          </cell>
          <cell r="AR106" t="str">
            <v/>
          </cell>
          <cell r="AT106" t="str">
            <v/>
          </cell>
        </row>
        <row r="107">
          <cell r="AL107" t="str">
            <v/>
          </cell>
          <cell r="AR107" t="str">
            <v/>
          </cell>
          <cell r="AT107" t="str">
            <v/>
          </cell>
        </row>
        <row r="108">
          <cell r="AL108" t="str">
            <v/>
          </cell>
          <cell r="AR108" t="str">
            <v/>
          </cell>
          <cell r="AT108" t="str">
            <v/>
          </cell>
        </row>
        <row r="109">
          <cell r="AL109" t="str">
            <v/>
          </cell>
          <cell r="AR109" t="str">
            <v/>
          </cell>
          <cell r="AT109" t="str">
            <v/>
          </cell>
        </row>
        <row r="110">
          <cell r="AL110" t="str">
            <v/>
          </cell>
          <cell r="AR110" t="str">
            <v/>
          </cell>
          <cell r="AT110" t="str">
            <v/>
          </cell>
        </row>
        <row r="111">
          <cell r="AL111" t="str">
            <v/>
          </cell>
          <cell r="AR111" t="str">
            <v/>
          </cell>
          <cell r="AT111" t="str">
            <v/>
          </cell>
        </row>
        <row r="126">
          <cell r="AP126" t="str">
            <v>Alta</v>
          </cell>
        </row>
        <row r="127">
          <cell r="J127" t="str">
            <v>Posible (3)</v>
          </cell>
        </row>
        <row r="134">
          <cell r="J134" t="str">
            <v>Moderado (3)</v>
          </cell>
        </row>
      </sheetData>
      <sheetData sheetId="8">
        <row r="13">
          <cell r="V13" t="str">
            <v xml:space="preserve">Riesgo de Gestión </v>
          </cell>
        </row>
        <row r="24">
          <cell r="AY24" t="str">
            <v>Tecnología</v>
          </cell>
        </row>
        <row r="29">
          <cell r="D29" t="str">
            <v>--- Todos los Trámites y Procedimientos Administrativos</v>
          </cell>
          <cell r="AD29" t="str">
            <v>Procesos misionales y de apoyo del Sistema Integrado de Gestión</v>
          </cell>
        </row>
        <row r="30">
          <cell r="D30"/>
        </row>
        <row r="31">
          <cell r="D31"/>
        </row>
        <row r="32">
          <cell r="D32"/>
        </row>
        <row r="33">
          <cell r="D33"/>
        </row>
        <row r="34">
          <cell r="D34"/>
        </row>
        <row r="68">
          <cell r="AP68" t="str">
            <v>Alta</v>
          </cell>
        </row>
        <row r="72">
          <cell r="J72" t="str">
            <v>Posible (3)</v>
          </cell>
          <cell r="AP72" t="str">
            <v>- Interrupción de las operaciones de la Entidad por un (1) día  y/o
- Reclamaciones o quejas de los usuarios que podrían implicar una denuncia ante los entes reguladores o una demanda de largo alcance para la entidad  y/o
- Inoportunidad en la información ocasionando retrasos en la atención a los usuarios  y/o
- Reproceso de actividades y aumento de carga operativa  y/o
- Imagen institucional afectada en el orden nacional o regional por retrasos en la prestación del servicio a los usuarios o ciudadanos  y/o
- Investigaciones penales, fiscales o disciplinarias.</v>
          </cell>
        </row>
        <row r="79">
          <cell r="J79" t="str">
            <v>Moderado (3)</v>
          </cell>
        </row>
        <row r="87">
          <cell r="AL87" t="str">
            <v>Débil</v>
          </cell>
          <cell r="AR87" t="str">
            <v>Fuerte</v>
          </cell>
          <cell r="AT87" t="str">
            <v>Débil</v>
          </cell>
          <cell r="AW87" t="str">
            <v>Moderado</v>
          </cell>
          <cell r="AZ87" t="str">
            <v>No disminuye</v>
          </cell>
        </row>
        <row r="88">
          <cell r="AL88" t="str">
            <v>Fuerte</v>
          </cell>
          <cell r="AR88" t="str">
            <v>Fuerte</v>
          </cell>
          <cell r="AT88" t="str">
            <v>Fuerte</v>
          </cell>
        </row>
        <row r="89">
          <cell r="AL89" t="str">
            <v/>
          </cell>
          <cell r="AR89" t="str">
            <v/>
          </cell>
          <cell r="AT89" t="str">
            <v/>
          </cell>
        </row>
        <row r="90">
          <cell r="AL90" t="str">
            <v/>
          </cell>
          <cell r="AR90" t="str">
            <v/>
          </cell>
          <cell r="AT90" t="str">
            <v/>
          </cell>
        </row>
        <row r="91">
          <cell r="AL91" t="str">
            <v/>
          </cell>
          <cell r="AR91" t="str">
            <v/>
          </cell>
          <cell r="AT91" t="str">
            <v/>
          </cell>
        </row>
        <row r="92">
          <cell r="AL92" t="str">
            <v/>
          </cell>
          <cell r="AR92" t="str">
            <v/>
          </cell>
          <cell r="AT92" t="str">
            <v/>
          </cell>
        </row>
        <row r="93">
          <cell r="AL93" t="str">
            <v/>
          </cell>
          <cell r="AR93" t="str">
            <v/>
          </cell>
          <cell r="AT93" t="str">
            <v/>
          </cell>
        </row>
        <row r="94">
          <cell r="AL94" t="str">
            <v/>
          </cell>
          <cell r="AR94" t="str">
            <v/>
          </cell>
          <cell r="AT94" t="str">
            <v/>
          </cell>
        </row>
        <row r="95">
          <cell r="AL95" t="str">
            <v/>
          </cell>
          <cell r="AR95" t="str">
            <v/>
          </cell>
          <cell r="AT95" t="str">
            <v/>
          </cell>
        </row>
        <row r="96">
          <cell r="AL96" t="str">
            <v/>
          </cell>
          <cell r="AR96" t="str">
            <v/>
          </cell>
          <cell r="AT96" t="str">
            <v/>
          </cell>
        </row>
        <row r="102">
          <cell r="AL102" t="str">
            <v>Débil</v>
          </cell>
          <cell r="AR102" t="str">
            <v>Fuerte</v>
          </cell>
          <cell r="AT102" t="str">
            <v>Débil</v>
          </cell>
          <cell r="AW102" t="str">
            <v>Débil</v>
          </cell>
          <cell r="AZ102" t="str">
            <v>No disminuye</v>
          </cell>
        </row>
        <row r="103">
          <cell r="AL103" t="str">
            <v/>
          </cell>
          <cell r="AR103" t="str">
            <v/>
          </cell>
          <cell r="AT103" t="str">
            <v/>
          </cell>
        </row>
        <row r="104">
          <cell r="AL104" t="str">
            <v/>
          </cell>
          <cell r="AR104" t="str">
            <v/>
          </cell>
          <cell r="AT104" t="str">
            <v/>
          </cell>
        </row>
        <row r="105">
          <cell r="AL105" t="str">
            <v/>
          </cell>
          <cell r="AR105" t="str">
            <v/>
          </cell>
          <cell r="AT105" t="str">
            <v/>
          </cell>
        </row>
        <row r="106">
          <cell r="AL106" t="str">
            <v/>
          </cell>
          <cell r="AR106" t="str">
            <v/>
          </cell>
          <cell r="AT106" t="str">
            <v/>
          </cell>
        </row>
        <row r="107">
          <cell r="AL107" t="str">
            <v/>
          </cell>
          <cell r="AR107" t="str">
            <v/>
          </cell>
          <cell r="AT107" t="str">
            <v/>
          </cell>
        </row>
        <row r="108">
          <cell r="AL108" t="str">
            <v/>
          </cell>
          <cell r="AR108" t="str">
            <v/>
          </cell>
          <cell r="AT108" t="str">
            <v/>
          </cell>
        </row>
        <row r="109">
          <cell r="AL109" t="str">
            <v/>
          </cell>
          <cell r="AR109" t="str">
            <v/>
          </cell>
          <cell r="AT109" t="str">
            <v/>
          </cell>
        </row>
        <row r="110">
          <cell r="AL110" t="str">
            <v/>
          </cell>
          <cell r="AR110" t="str">
            <v/>
          </cell>
          <cell r="AT110" t="str">
            <v/>
          </cell>
        </row>
        <row r="111">
          <cell r="AL111" t="str">
            <v/>
          </cell>
          <cell r="AR111" t="str">
            <v/>
          </cell>
          <cell r="AT111" t="str">
            <v/>
          </cell>
        </row>
        <row r="126">
          <cell r="AP126" t="str">
            <v>Alta</v>
          </cell>
        </row>
        <row r="127">
          <cell r="J127" t="str">
            <v>Posible (3)</v>
          </cell>
        </row>
        <row r="134">
          <cell r="J134" t="str">
            <v>Moderado (3)</v>
          </cell>
        </row>
      </sheetData>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1 "/>
      <sheetName val="Contexto Estrat. Ins"/>
      <sheetName val="acta de cierre 2"/>
      <sheetName val="acta de cierre 3"/>
      <sheetName val="Contexto Proceso"/>
      <sheetName val="Priorización escenarios "/>
      <sheetName val="Inventario Controles "/>
      <sheetName val="Ficha1"/>
      <sheetName val="Ficha2"/>
      <sheetName val="Ficha3"/>
      <sheetName val="Ficha4"/>
      <sheetName val="Ficha5"/>
      <sheetName val="Mapa del Proceso"/>
      <sheetName val="Enc_Imp_Corrupción"/>
      <sheetName val="Imp_Est_Pro_Seg"/>
      <sheetName val="Imp_oportunidad"/>
      <sheetName val="Inventario de Activos"/>
      <sheetName val="Factibilidad"/>
      <sheetName val="Frecuencia"/>
    </sheetNames>
    <sheetDataSet>
      <sheetData sheetId="0"/>
      <sheetData sheetId="1"/>
      <sheetData sheetId="2"/>
      <sheetData sheetId="3"/>
      <sheetData sheetId="4"/>
      <sheetData sheetId="5"/>
      <sheetData sheetId="6"/>
      <sheetData sheetId="7"/>
      <sheetData sheetId="8"/>
      <sheetData sheetId="9">
        <row r="13">
          <cell r="V13" t="str">
            <v xml:space="preserve">Riesgo de Gestión </v>
          </cell>
        </row>
        <row r="24">
          <cell r="AY24" t="str">
            <v>Operativo</v>
          </cell>
        </row>
        <row r="29">
          <cell r="D29" t="str">
            <v>--- Todos los Trámites</v>
          </cell>
          <cell r="AD29" t="str">
            <v>Procesos de apoyo en el Sistema Integrado de Gestión</v>
          </cell>
        </row>
        <row r="68">
          <cell r="AP68" t="str">
            <v>Alta</v>
          </cell>
        </row>
        <row r="72">
          <cell r="J72" t="str">
            <v>Posible (3)</v>
          </cell>
        </row>
        <row r="79">
          <cell r="J79" t="str">
            <v>Moderado (3)</v>
          </cell>
        </row>
        <row r="87">
          <cell r="AL87" t="str">
            <v>Fuerte</v>
          </cell>
          <cell r="AR87" t="str">
            <v>Moderado</v>
          </cell>
          <cell r="AT87" t="str">
            <v>Moderado</v>
          </cell>
          <cell r="AW87" t="str">
            <v>Moderado</v>
          </cell>
          <cell r="AZ87" t="str">
            <v>No disminuye</v>
          </cell>
        </row>
        <row r="88">
          <cell r="AL88" t="str">
            <v>Fuerte</v>
          </cell>
          <cell r="AR88" t="str">
            <v>Moderado</v>
          </cell>
          <cell r="AT88" t="str">
            <v>Moderado</v>
          </cell>
        </row>
        <row r="89">
          <cell r="AL89" t="str">
            <v/>
          </cell>
          <cell r="AR89" t="str">
            <v/>
          </cell>
          <cell r="AT89" t="str">
            <v/>
          </cell>
        </row>
        <row r="90">
          <cell r="AL90" t="str">
            <v/>
          </cell>
          <cell r="AR90" t="str">
            <v/>
          </cell>
          <cell r="AT90" t="str">
            <v/>
          </cell>
        </row>
        <row r="91">
          <cell r="AL91" t="str">
            <v/>
          </cell>
          <cell r="AR91" t="str">
            <v/>
          </cell>
          <cell r="AT91" t="str">
            <v/>
          </cell>
        </row>
        <row r="92">
          <cell r="AL92" t="str">
            <v/>
          </cell>
          <cell r="AR92" t="str">
            <v/>
          </cell>
          <cell r="AT92" t="str">
            <v/>
          </cell>
        </row>
        <row r="93">
          <cell r="AL93" t="str">
            <v/>
          </cell>
          <cell r="AR93" t="str">
            <v/>
          </cell>
          <cell r="AT93" t="str">
            <v/>
          </cell>
        </row>
        <row r="94">
          <cell r="AL94" t="str">
            <v/>
          </cell>
          <cell r="AR94" t="str">
            <v/>
          </cell>
          <cell r="AT94" t="str">
            <v/>
          </cell>
        </row>
        <row r="95">
          <cell r="AL95" t="str">
            <v/>
          </cell>
          <cell r="AR95" t="str">
            <v/>
          </cell>
          <cell r="AT95" t="str">
            <v/>
          </cell>
        </row>
        <row r="96">
          <cell r="AL96" t="str">
            <v/>
          </cell>
          <cell r="AR96" t="str">
            <v/>
          </cell>
          <cell r="AT96" t="str">
            <v/>
          </cell>
        </row>
        <row r="102">
          <cell r="D102" t="str">
            <v>Actualización de las tablas de retención documental</v>
          </cell>
          <cell r="AL102" t="str">
            <v>Fuerte</v>
          </cell>
          <cell r="AR102" t="str">
            <v>Moderado</v>
          </cell>
          <cell r="AT102" t="str">
            <v>Moderado</v>
          </cell>
          <cell r="AW102" t="str">
            <v>Moderado</v>
          </cell>
          <cell r="AZ102" t="str">
            <v>No disminuye</v>
          </cell>
        </row>
        <row r="103">
          <cell r="AL103" t="str">
            <v/>
          </cell>
          <cell r="AR103" t="str">
            <v/>
          </cell>
          <cell r="AT103" t="str">
            <v/>
          </cell>
        </row>
        <row r="104">
          <cell r="AL104" t="str">
            <v/>
          </cell>
          <cell r="AR104" t="str">
            <v/>
          </cell>
          <cell r="AT104" t="str">
            <v/>
          </cell>
        </row>
        <row r="105">
          <cell r="AL105" t="str">
            <v/>
          </cell>
          <cell r="AR105" t="str">
            <v/>
          </cell>
          <cell r="AT105" t="str">
            <v/>
          </cell>
        </row>
        <row r="106">
          <cell r="AL106" t="str">
            <v/>
          </cell>
          <cell r="AR106" t="str">
            <v/>
          </cell>
          <cell r="AT106" t="str">
            <v/>
          </cell>
        </row>
        <row r="107">
          <cell r="AL107" t="str">
            <v/>
          </cell>
          <cell r="AR107" t="str">
            <v/>
          </cell>
          <cell r="AT107" t="str">
            <v/>
          </cell>
        </row>
        <row r="108">
          <cell r="AL108" t="str">
            <v/>
          </cell>
          <cell r="AR108" t="str">
            <v/>
          </cell>
          <cell r="AT108" t="str">
            <v/>
          </cell>
        </row>
        <row r="109">
          <cell r="AL109" t="str">
            <v/>
          </cell>
          <cell r="AR109" t="str">
            <v/>
          </cell>
          <cell r="AT109" t="str">
            <v/>
          </cell>
        </row>
        <row r="110">
          <cell r="AL110" t="str">
            <v/>
          </cell>
          <cell r="AR110" t="str">
            <v/>
          </cell>
          <cell r="AT110" t="str">
            <v/>
          </cell>
        </row>
        <row r="111">
          <cell r="AL111" t="str">
            <v/>
          </cell>
          <cell r="AR111" t="str">
            <v/>
          </cell>
          <cell r="AT111" t="str">
            <v/>
          </cell>
        </row>
        <row r="126">
          <cell r="AP126" t="str">
            <v>Alta</v>
          </cell>
        </row>
        <row r="127">
          <cell r="J127" t="str">
            <v>Posible (3)</v>
          </cell>
        </row>
        <row r="130">
          <cell r="AP130" t="str">
            <v>Se determina que la valoracion del riesgo residual es alta teniendo en cuenta el resultado de los controles ya existentes y se estableceran  acciones que eviten la materializacion del riesgo y se pueda reducir la ubicación del riesgo</v>
          </cell>
        </row>
        <row r="134">
          <cell r="J134" t="str">
            <v>Moderado (3)</v>
          </cell>
        </row>
      </sheetData>
      <sheetData sheetId="10">
        <row r="13">
          <cell r="V13" t="str">
            <v xml:space="preserve">Riesgo de Gestión </v>
          </cell>
        </row>
        <row r="24">
          <cell r="AY24" t="str">
            <v>Estratégico</v>
          </cell>
        </row>
        <row r="29">
          <cell r="D29" t="str">
            <v>--- Todos los Procedimientos Administrativos</v>
          </cell>
          <cell r="AD29" t="str">
            <v>Todos los Procesos en el Sistema Integrado de Gestión</v>
          </cell>
        </row>
        <row r="68">
          <cell r="AP68" t="str">
            <v>Extrema</v>
          </cell>
        </row>
        <row r="72">
          <cell r="J72" t="str">
            <v>Posible (3)</v>
          </cell>
          <cell r="AP72" t="str">
            <v xml:space="preserve">Debido a que no se estan almacenados y digitalizados adecuadamente los archivos fisicos de la entidad, podría ocurrir el hecho de perdidas y deteriodo de estos lo que podria generar sanciones a la entidad por no aplicar la normativa vigente del tema. </v>
          </cell>
        </row>
        <row r="79">
          <cell r="J79" t="str">
            <v>Moderado (3)</v>
          </cell>
        </row>
        <row r="87">
          <cell r="D87" t="str">
            <v>Organizar el archivo fisico de la entidad aplicando la normatividad vigente del tema</v>
          </cell>
          <cell r="AL87" t="str">
            <v>Fuerte</v>
          </cell>
          <cell r="AR87" t="str">
            <v>Moderado</v>
          </cell>
          <cell r="AT87" t="str">
            <v>Moderado</v>
          </cell>
          <cell r="AW87" t="str">
            <v>Moderado</v>
          </cell>
          <cell r="AZ87" t="str">
            <v>No disminuye</v>
          </cell>
        </row>
        <row r="88">
          <cell r="D88" t="str">
            <v>Solicitar la contratación del personal capacitado para relizar actividades de archivo</v>
          </cell>
          <cell r="AL88" t="str">
            <v>Fuerte</v>
          </cell>
          <cell r="AR88" t="str">
            <v>Moderado</v>
          </cell>
          <cell r="AT88" t="str">
            <v>Moderado</v>
          </cell>
        </row>
        <row r="89">
          <cell r="D89" t="str">
            <v>Reconstrucción de los documentos afectados por la humedad</v>
          </cell>
          <cell r="AL89" t="str">
            <v>Fuerte</v>
          </cell>
          <cell r="AR89" t="str">
            <v>Moderado</v>
          </cell>
          <cell r="AT89" t="str">
            <v>Moderado</v>
          </cell>
        </row>
        <row r="90">
          <cell r="AL90" t="str">
            <v/>
          </cell>
          <cell r="AR90" t="str">
            <v/>
          </cell>
          <cell r="AT90" t="str">
            <v/>
          </cell>
        </row>
        <row r="91">
          <cell r="AL91" t="str">
            <v/>
          </cell>
          <cell r="AR91" t="str">
            <v/>
          </cell>
          <cell r="AT91" t="str">
            <v/>
          </cell>
        </row>
        <row r="92">
          <cell r="AL92" t="str">
            <v/>
          </cell>
          <cell r="AR92" t="str">
            <v/>
          </cell>
          <cell r="AT92" t="str">
            <v/>
          </cell>
        </row>
        <row r="93">
          <cell r="AL93" t="str">
            <v/>
          </cell>
          <cell r="AR93" t="str">
            <v/>
          </cell>
          <cell r="AT93" t="str">
            <v/>
          </cell>
        </row>
        <row r="94">
          <cell r="AL94" t="str">
            <v/>
          </cell>
          <cell r="AR94" t="str">
            <v/>
          </cell>
          <cell r="AT94" t="str">
            <v/>
          </cell>
        </row>
        <row r="95">
          <cell r="AL95" t="str">
            <v/>
          </cell>
          <cell r="AR95" t="str">
            <v/>
          </cell>
          <cell r="AT95" t="str">
            <v/>
          </cell>
        </row>
        <row r="96">
          <cell r="AL96" t="str">
            <v/>
          </cell>
          <cell r="AR96" t="str">
            <v/>
          </cell>
          <cell r="AT96" t="str">
            <v/>
          </cell>
        </row>
        <row r="102">
          <cell r="D102" t="str">
            <v xml:space="preserve">Seguimientos periodicos a los avances de las actividades del proceso </v>
          </cell>
          <cell r="AL102" t="str">
            <v>Fuerte</v>
          </cell>
          <cell r="AR102" t="str">
            <v>Moderado</v>
          </cell>
          <cell r="AT102" t="str">
            <v>Moderado</v>
          </cell>
          <cell r="AW102" t="str">
            <v>Moderado</v>
          </cell>
          <cell r="AZ102" t="str">
            <v>No disminuye</v>
          </cell>
        </row>
        <row r="103">
          <cell r="D103" t="str">
            <v>Consecucion de un nuevo espacio para llevar el archivo</v>
          </cell>
          <cell r="AL103" t="str">
            <v>Fuerte</v>
          </cell>
          <cell r="AR103" t="str">
            <v>Moderado</v>
          </cell>
          <cell r="AT103" t="str">
            <v>Moderado</v>
          </cell>
        </row>
        <row r="104">
          <cell r="AL104" t="str">
            <v/>
          </cell>
          <cell r="AR104" t="str">
            <v/>
          </cell>
          <cell r="AT104" t="str">
            <v/>
          </cell>
        </row>
        <row r="105">
          <cell r="AL105" t="str">
            <v/>
          </cell>
          <cell r="AR105" t="str">
            <v/>
          </cell>
          <cell r="AT105" t="str">
            <v/>
          </cell>
        </row>
        <row r="106">
          <cell r="AL106" t="str">
            <v/>
          </cell>
          <cell r="AR106" t="str">
            <v/>
          </cell>
          <cell r="AT106" t="str">
            <v/>
          </cell>
        </row>
        <row r="107">
          <cell r="AL107" t="str">
            <v/>
          </cell>
          <cell r="AR107" t="str">
            <v/>
          </cell>
          <cell r="AT107" t="str">
            <v/>
          </cell>
        </row>
        <row r="108">
          <cell r="AL108" t="str">
            <v/>
          </cell>
          <cell r="AR108" t="str">
            <v/>
          </cell>
          <cell r="AT108" t="str">
            <v/>
          </cell>
        </row>
        <row r="109">
          <cell r="AL109" t="str">
            <v/>
          </cell>
          <cell r="AR109" t="str">
            <v/>
          </cell>
          <cell r="AT109" t="str">
            <v/>
          </cell>
        </row>
        <row r="110">
          <cell r="AL110" t="str">
            <v/>
          </cell>
          <cell r="AR110" t="str">
            <v/>
          </cell>
          <cell r="AT110" t="str">
            <v/>
          </cell>
        </row>
        <row r="111">
          <cell r="AL111" t="str">
            <v/>
          </cell>
          <cell r="AR111" t="str">
            <v/>
          </cell>
          <cell r="AT111" t="str">
            <v/>
          </cell>
        </row>
        <row r="126">
          <cell r="AP126" t="str">
            <v>Alta</v>
          </cell>
        </row>
        <row r="127">
          <cell r="J127" t="str">
            <v>Posible (3)</v>
          </cell>
        </row>
        <row r="130">
          <cell r="AP130" t="str">
            <v>Se determina que la valoracion del riesgo residual es alta teniendo en cuenta el resultado de los controles ya existentes y se estableceran  acciones que eviten la materializacion del riesgo y se pueda reducir la ubicación del riesgo</v>
          </cell>
        </row>
        <row r="134">
          <cell r="J134" t="str">
            <v>Moderado (3)</v>
          </cell>
        </row>
      </sheetData>
      <sheetData sheetId="11">
        <row r="13">
          <cell r="V13" t="str">
            <v xml:space="preserve">Riesgo de Gestión </v>
          </cell>
        </row>
        <row r="24">
          <cell r="AY24" t="str">
            <v>Operativo</v>
          </cell>
        </row>
        <row r="29">
          <cell r="D29" t="str">
            <v>--- Todos los Procedimientos Administrativos</v>
          </cell>
          <cell r="AD29" t="str">
            <v>Todos los procesos en el Sistema Integrado de Gestión</v>
          </cell>
        </row>
        <row r="68">
          <cell r="AP68" t="str">
            <v>Extrema</v>
          </cell>
        </row>
        <row r="72">
          <cell r="J72" t="str">
            <v>Posible (3)</v>
          </cell>
          <cell r="AP72" t="str">
            <v>La probalidad de que se materialice el riesgo es extrema, por lo tanto es necesario implementar acciones de mejora inmediatas. Si no estan almacenados y digitados los archivos fisicos podemos incurrir en sanciones legales por perdida de informacion</v>
          </cell>
        </row>
        <row r="79">
          <cell r="J79" t="str">
            <v>Moderado (3)</v>
          </cell>
        </row>
        <row r="87">
          <cell r="D87" t="str">
            <v>Habilitar un nuevo espacio para el almacenamiento de la informacion</v>
          </cell>
          <cell r="AL87" t="str">
            <v>Fuerte</v>
          </cell>
          <cell r="AR87" t="str">
            <v>Moderado</v>
          </cell>
          <cell r="AT87" t="str">
            <v>Moderado</v>
          </cell>
          <cell r="AW87" t="str">
            <v>Moderado</v>
          </cell>
          <cell r="AZ87" t="str">
            <v>No disminuye</v>
          </cell>
        </row>
        <row r="88">
          <cell r="AL88" t="str">
            <v/>
          </cell>
          <cell r="AR88" t="str">
            <v/>
          </cell>
          <cell r="AT88" t="str">
            <v/>
          </cell>
        </row>
        <row r="89">
          <cell r="AL89" t="str">
            <v/>
          </cell>
          <cell r="AR89" t="str">
            <v/>
          </cell>
          <cell r="AT89" t="str">
            <v/>
          </cell>
        </row>
        <row r="90">
          <cell r="AL90" t="str">
            <v/>
          </cell>
          <cell r="AR90" t="str">
            <v/>
          </cell>
          <cell r="AT90" t="str">
            <v/>
          </cell>
        </row>
        <row r="91">
          <cell r="AL91" t="str">
            <v/>
          </cell>
          <cell r="AR91" t="str">
            <v/>
          </cell>
          <cell r="AT91" t="str">
            <v/>
          </cell>
        </row>
        <row r="92">
          <cell r="AL92" t="str">
            <v/>
          </cell>
          <cell r="AR92" t="str">
            <v/>
          </cell>
          <cell r="AT92" t="str">
            <v/>
          </cell>
        </row>
        <row r="93">
          <cell r="AL93" t="str">
            <v/>
          </cell>
          <cell r="AR93" t="str">
            <v/>
          </cell>
          <cell r="AT93" t="str">
            <v/>
          </cell>
        </row>
        <row r="94">
          <cell r="AL94" t="str">
            <v/>
          </cell>
          <cell r="AR94" t="str">
            <v/>
          </cell>
          <cell r="AT94" t="str">
            <v/>
          </cell>
        </row>
        <row r="95">
          <cell r="AL95" t="str">
            <v/>
          </cell>
          <cell r="AR95" t="str">
            <v/>
          </cell>
          <cell r="AT95" t="str">
            <v/>
          </cell>
        </row>
        <row r="96">
          <cell r="AL96" t="str">
            <v/>
          </cell>
          <cell r="AR96" t="str">
            <v/>
          </cell>
          <cell r="AT96" t="str">
            <v/>
          </cell>
        </row>
        <row r="102">
          <cell r="D102" t="str">
            <v>Traladar el archivo de sitio de almacenamiento</v>
          </cell>
          <cell r="AL102" t="str">
            <v>Fuerte</v>
          </cell>
          <cell r="AR102" t="str">
            <v>Moderado</v>
          </cell>
          <cell r="AT102" t="str">
            <v>Moderado</v>
          </cell>
          <cell r="AW102" t="str">
            <v>Moderado</v>
          </cell>
          <cell r="AZ102" t="str">
            <v>No disminuye</v>
          </cell>
        </row>
        <row r="103">
          <cell r="AL103" t="str">
            <v/>
          </cell>
          <cell r="AR103" t="str">
            <v/>
          </cell>
          <cell r="AT103" t="str">
            <v/>
          </cell>
        </row>
        <row r="104">
          <cell r="AL104" t="str">
            <v/>
          </cell>
          <cell r="AR104" t="str">
            <v/>
          </cell>
          <cell r="AT104" t="str">
            <v/>
          </cell>
        </row>
        <row r="105">
          <cell r="AL105" t="str">
            <v/>
          </cell>
          <cell r="AR105" t="str">
            <v/>
          </cell>
          <cell r="AT105" t="str">
            <v/>
          </cell>
        </row>
        <row r="106">
          <cell r="AL106" t="str">
            <v/>
          </cell>
          <cell r="AR106" t="str">
            <v/>
          </cell>
          <cell r="AT106" t="str">
            <v/>
          </cell>
        </row>
        <row r="107">
          <cell r="AL107" t="str">
            <v/>
          </cell>
          <cell r="AR107" t="str">
            <v/>
          </cell>
          <cell r="AT107" t="str">
            <v/>
          </cell>
        </row>
        <row r="108">
          <cell r="AL108" t="str">
            <v/>
          </cell>
          <cell r="AR108" t="str">
            <v/>
          </cell>
          <cell r="AT108" t="str">
            <v/>
          </cell>
        </row>
        <row r="109">
          <cell r="AL109" t="str">
            <v/>
          </cell>
          <cell r="AR109" t="str">
            <v/>
          </cell>
          <cell r="AT109" t="str">
            <v/>
          </cell>
        </row>
        <row r="110">
          <cell r="AL110" t="str">
            <v/>
          </cell>
          <cell r="AR110" t="str">
            <v/>
          </cell>
          <cell r="AT110" t="str">
            <v/>
          </cell>
        </row>
        <row r="111">
          <cell r="AL111" t="str">
            <v/>
          </cell>
          <cell r="AR111" t="str">
            <v/>
          </cell>
          <cell r="AT111" t="str">
            <v/>
          </cell>
        </row>
        <row r="126">
          <cell r="AP126" t="str">
            <v>Alta</v>
          </cell>
        </row>
        <row r="127">
          <cell r="J127" t="str">
            <v>Posible (3)</v>
          </cell>
        </row>
        <row r="130">
          <cell r="AP130" t="str">
            <v>Se determina que la valoracion del riesgo residual es alta teniendo en cuenta el resultado de los controles ya existentes y se estableceran  acciones que eviten la materializacion del riesgo y se pueda reducir la ubicación del riesgo</v>
          </cell>
        </row>
        <row r="134">
          <cell r="J134" t="str">
            <v>Moderado (3)</v>
          </cell>
        </row>
      </sheetData>
      <sheetData sheetId="12">
        <row r="13">
          <cell r="V13" t="str">
            <v xml:space="preserve">Riesgo de Gestión </v>
          </cell>
        </row>
        <row r="29">
          <cell r="D29" t="str">
            <v>--- Todos los Trámites</v>
          </cell>
          <cell r="AD29" t="str">
            <v>Todos los procesos en el Sistema Integrado de Gestión</v>
          </cell>
        </row>
        <row r="68">
          <cell r="AP68" t="str">
            <v>Alta</v>
          </cell>
        </row>
        <row r="72">
          <cell r="J72" t="str">
            <v>Posible (3)</v>
          </cell>
        </row>
        <row r="79">
          <cell r="J79" t="str">
            <v>Moderado (3)</v>
          </cell>
        </row>
        <row r="87">
          <cell r="D87" t="str">
            <v>Realizar cronograma de mantenimiento</v>
          </cell>
          <cell r="AL87" t="str">
            <v>Moderado</v>
          </cell>
          <cell r="AR87" t="str">
            <v>Moderado</v>
          </cell>
          <cell r="AT87" t="str">
            <v>Moderado</v>
          </cell>
          <cell r="AW87" t="str">
            <v>Moderado</v>
          </cell>
          <cell r="AZ87" t="str">
            <v>No disminuye</v>
          </cell>
        </row>
        <row r="88">
          <cell r="D88" t="str">
            <v>Dar aplicación al plan de emergencia</v>
          </cell>
          <cell r="AL88" t="str">
            <v>Moderado</v>
          </cell>
          <cell r="AR88" t="str">
            <v>Moderado</v>
          </cell>
          <cell r="AT88" t="str">
            <v>Moderado</v>
          </cell>
        </row>
        <row r="89">
          <cell r="AL89" t="str">
            <v/>
          </cell>
          <cell r="AR89" t="str">
            <v/>
          </cell>
          <cell r="AT89" t="str">
            <v/>
          </cell>
        </row>
        <row r="90">
          <cell r="AL90" t="str">
            <v/>
          </cell>
          <cell r="AR90" t="str">
            <v/>
          </cell>
          <cell r="AT90" t="str">
            <v/>
          </cell>
        </row>
        <row r="91">
          <cell r="AL91" t="str">
            <v/>
          </cell>
          <cell r="AR91" t="str">
            <v/>
          </cell>
          <cell r="AT91" t="str">
            <v/>
          </cell>
        </row>
        <row r="92">
          <cell r="AL92" t="str">
            <v/>
          </cell>
          <cell r="AR92" t="str">
            <v/>
          </cell>
          <cell r="AT92" t="str">
            <v/>
          </cell>
        </row>
        <row r="93">
          <cell r="AL93" t="str">
            <v/>
          </cell>
          <cell r="AR93" t="str">
            <v/>
          </cell>
          <cell r="AT93" t="str">
            <v/>
          </cell>
        </row>
        <row r="94">
          <cell r="AL94" t="str">
            <v/>
          </cell>
          <cell r="AR94" t="str">
            <v/>
          </cell>
          <cell r="AT94" t="str">
            <v/>
          </cell>
        </row>
        <row r="95">
          <cell r="AL95" t="str">
            <v/>
          </cell>
          <cell r="AR95" t="str">
            <v/>
          </cell>
          <cell r="AT95" t="str">
            <v/>
          </cell>
        </row>
        <row r="96">
          <cell r="AL96" t="str">
            <v/>
          </cell>
          <cell r="AR96" t="str">
            <v/>
          </cell>
          <cell r="AT96" t="str">
            <v/>
          </cell>
        </row>
        <row r="102">
          <cell r="AL102" t="str">
            <v/>
          </cell>
          <cell r="AR102" t="str">
            <v/>
          </cell>
          <cell r="AT102" t="str">
            <v/>
          </cell>
          <cell r="AW102" t="str">
            <v/>
          </cell>
          <cell r="AZ102" t="str">
            <v/>
          </cell>
        </row>
        <row r="103">
          <cell r="AL103" t="str">
            <v/>
          </cell>
          <cell r="AR103" t="str">
            <v/>
          </cell>
          <cell r="AT103" t="str">
            <v/>
          </cell>
        </row>
        <row r="104">
          <cell r="AL104" t="str">
            <v/>
          </cell>
          <cell r="AR104" t="str">
            <v/>
          </cell>
          <cell r="AT104" t="str">
            <v/>
          </cell>
        </row>
        <row r="105">
          <cell r="AL105" t="str">
            <v/>
          </cell>
          <cell r="AR105" t="str">
            <v/>
          </cell>
          <cell r="AT105" t="str">
            <v/>
          </cell>
        </row>
        <row r="106">
          <cell r="AL106" t="str">
            <v/>
          </cell>
          <cell r="AR106" t="str">
            <v/>
          </cell>
          <cell r="AT106" t="str">
            <v/>
          </cell>
        </row>
        <row r="107">
          <cell r="AL107" t="str">
            <v/>
          </cell>
          <cell r="AR107" t="str">
            <v/>
          </cell>
          <cell r="AT107" t="str">
            <v/>
          </cell>
        </row>
        <row r="108">
          <cell r="AL108" t="str">
            <v/>
          </cell>
          <cell r="AR108" t="str">
            <v/>
          </cell>
          <cell r="AT108" t="str">
            <v/>
          </cell>
        </row>
        <row r="109">
          <cell r="AL109" t="str">
            <v/>
          </cell>
          <cell r="AR109" t="str">
            <v/>
          </cell>
          <cell r="AT109" t="str">
            <v/>
          </cell>
        </row>
        <row r="110">
          <cell r="AL110" t="str">
            <v/>
          </cell>
          <cell r="AR110" t="str">
            <v/>
          </cell>
          <cell r="AT110" t="str">
            <v/>
          </cell>
        </row>
        <row r="111">
          <cell r="AL111" t="str">
            <v/>
          </cell>
          <cell r="AR111" t="str">
            <v/>
          </cell>
          <cell r="AT111" t="str">
            <v/>
          </cell>
        </row>
        <row r="126">
          <cell r="AP126" t="str">
            <v>Alta</v>
          </cell>
        </row>
        <row r="127">
          <cell r="J127" t="str">
            <v>Posible (3)</v>
          </cell>
        </row>
        <row r="130">
          <cell r="AP130" t="str">
            <v>Se determina que la valoracion del riesgo residual es alta teniendo en cuenta el resultado de los controles ya existentes y se estableceran  acciones que eviten la materializacion del riesgo y se pueda reducir la ubicación del riesgo</v>
          </cell>
        </row>
        <row r="134">
          <cell r="J134" t="str">
            <v>Moderado (3)</v>
          </cell>
        </row>
      </sheetData>
      <sheetData sheetId="13"/>
      <sheetData sheetId="14"/>
      <sheetData sheetId="15"/>
      <sheetData sheetId="16"/>
      <sheetData sheetId="17"/>
      <sheetData sheetId="18"/>
      <sheetData sheetId="19"/>
      <sheetData sheetId="2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cierre 1er riesgo-Ficha 1"/>
      <sheetName val="Contexto Estrat. Ins"/>
      <sheetName val="Acta cierre 2do riesgo-Ficha 3"/>
      <sheetName val="Contexto Proceso"/>
      <sheetName val="Priorización escenarios "/>
      <sheetName val="Inventario Controles "/>
      <sheetName val="Ficha1"/>
      <sheetName val="Ficha2"/>
      <sheetName val="Ficha3"/>
      <sheetName val="Ficha4"/>
      <sheetName val="Ficha5"/>
      <sheetName val="Mapa del Proceso"/>
      <sheetName val="Enc_Imp_Corrupción"/>
      <sheetName val="Imp_Est_Pro_Seg"/>
      <sheetName val="Imp_oportunidad"/>
      <sheetName val="Inventario de Activos"/>
      <sheetName val="Factibilidad"/>
      <sheetName val="Frecuencia"/>
    </sheetNames>
    <sheetDataSet>
      <sheetData sheetId="0"/>
      <sheetData sheetId="1"/>
      <sheetData sheetId="2"/>
      <sheetData sheetId="3"/>
      <sheetData sheetId="4"/>
      <sheetData sheetId="5"/>
      <sheetData sheetId="6"/>
      <sheetData sheetId="7"/>
      <sheetData sheetId="8">
        <row r="29">
          <cell r="AD29" t="str">
            <v>Todos los procesos en el Sistema Integrado de Gestión</v>
          </cell>
        </row>
        <row r="39">
          <cell r="J39" t="str">
            <v>Falta de actualización de la documentación de metodologías que incluye procedimientos, guía, formatos,etc para llevar a cabo una adecuada  gestión TICS.</v>
          </cell>
          <cell r="AD39" t="str">
            <v xml:space="preserve">
Retraso en las actividades diarias a realizar por parte de los funcionarios de la entidad</v>
          </cell>
        </row>
        <row r="40">
          <cell r="J40"/>
          <cell r="AD40"/>
        </row>
        <row r="41">
          <cell r="J41"/>
          <cell r="AD41"/>
        </row>
        <row r="42">
          <cell r="J42"/>
          <cell r="AD42"/>
        </row>
        <row r="43">
          <cell r="J43"/>
          <cell r="AD43"/>
        </row>
        <row r="44">
          <cell r="J44"/>
          <cell r="AD44"/>
        </row>
        <row r="45">
          <cell r="J45"/>
          <cell r="AD45"/>
        </row>
        <row r="46">
          <cell r="J46"/>
          <cell r="AD46"/>
        </row>
        <row r="47">
          <cell r="J47"/>
          <cell r="AD47"/>
        </row>
        <row r="48">
          <cell r="J48"/>
          <cell r="AD48"/>
        </row>
        <row r="49">
          <cell r="AD49"/>
        </row>
        <row r="50">
          <cell r="AD50"/>
        </row>
        <row r="51">
          <cell r="J51"/>
          <cell r="AD51"/>
        </row>
        <row r="52">
          <cell r="J52"/>
          <cell r="AD52"/>
        </row>
        <row r="53">
          <cell r="J53"/>
          <cell r="AD53"/>
        </row>
        <row r="54">
          <cell r="J54"/>
          <cell r="AD54"/>
        </row>
        <row r="55">
          <cell r="J55"/>
          <cell r="AD55"/>
        </row>
        <row r="56">
          <cell r="J56"/>
          <cell r="AD56"/>
        </row>
        <row r="57">
          <cell r="J57"/>
          <cell r="AD57"/>
        </row>
        <row r="58">
          <cell r="J58"/>
          <cell r="AD58"/>
        </row>
        <row r="59">
          <cell r="J59"/>
          <cell r="AD59"/>
        </row>
        <row r="60">
          <cell r="J60"/>
          <cell r="AD60"/>
        </row>
        <row r="68">
          <cell r="AP68" t="str">
            <v>Moderada</v>
          </cell>
        </row>
        <row r="72">
          <cell r="J72" t="str">
            <v>Posible (3)</v>
          </cell>
          <cell r="AP72"/>
        </row>
        <row r="79">
          <cell r="J79" t="str">
            <v>Menor (2)</v>
          </cell>
        </row>
        <row r="87">
          <cell r="D87" t="str">
            <v>Realizar el levantamiento de necesidades funcionales del personal</v>
          </cell>
          <cell r="AL87" t="str">
            <v>Fuerte</v>
          </cell>
          <cell r="AR87" t="str">
            <v>Fuerte</v>
          </cell>
          <cell r="AT87" t="str">
            <v>Fuerte</v>
          </cell>
          <cell r="AW87" t="str">
            <v>Fuerte</v>
          </cell>
          <cell r="AZ87" t="str">
            <v>Directamente</v>
          </cell>
        </row>
        <row r="88">
          <cell r="D88" t="str">
            <v>Validar las necesidades funcionales del funcionario y/o contratista antes de la asignación del equipo de computo.</v>
          </cell>
          <cell r="AL88" t="str">
            <v>Fuerte</v>
          </cell>
          <cell r="AR88" t="str">
            <v>Fuerte</v>
          </cell>
          <cell r="AT88" t="str">
            <v>Fuerte</v>
          </cell>
        </row>
        <row r="89">
          <cell r="D89"/>
          <cell r="AL89" t="str">
            <v/>
          </cell>
          <cell r="AR89" t="str">
            <v/>
          </cell>
          <cell r="AT89" t="str">
            <v/>
          </cell>
        </row>
        <row r="90">
          <cell r="D90"/>
          <cell r="AL90" t="str">
            <v/>
          </cell>
          <cell r="AR90" t="str">
            <v/>
          </cell>
          <cell r="AT90" t="str">
            <v/>
          </cell>
        </row>
        <row r="91">
          <cell r="D91"/>
          <cell r="AL91" t="str">
            <v/>
          </cell>
          <cell r="AR91" t="str">
            <v/>
          </cell>
          <cell r="AT91" t="str">
            <v/>
          </cell>
        </row>
        <row r="92">
          <cell r="D92"/>
          <cell r="AL92" t="str">
            <v/>
          </cell>
          <cell r="AR92" t="str">
            <v/>
          </cell>
          <cell r="AT92" t="str">
            <v/>
          </cell>
        </row>
        <row r="93">
          <cell r="D93"/>
          <cell r="AL93" t="str">
            <v/>
          </cell>
          <cell r="AR93" t="str">
            <v/>
          </cell>
          <cell r="AT93" t="str">
            <v/>
          </cell>
        </row>
        <row r="94">
          <cell r="D94"/>
          <cell r="AL94" t="str">
            <v/>
          </cell>
          <cell r="AR94" t="str">
            <v/>
          </cell>
          <cell r="AT94" t="str">
            <v/>
          </cell>
        </row>
        <row r="95">
          <cell r="D95"/>
          <cell r="AL95" t="str">
            <v/>
          </cell>
          <cell r="AR95" t="str">
            <v/>
          </cell>
          <cell r="AT95" t="str">
            <v/>
          </cell>
        </row>
        <row r="96">
          <cell r="D96"/>
          <cell r="AL96" t="str">
            <v/>
          </cell>
          <cell r="AR96" t="str">
            <v/>
          </cell>
          <cell r="AT96" t="str">
            <v/>
          </cell>
        </row>
        <row r="102">
          <cell r="D102"/>
          <cell r="AL102" t="str">
            <v/>
          </cell>
          <cell r="AR102" t="str">
            <v/>
          </cell>
          <cell r="AT102" t="str">
            <v/>
          </cell>
          <cell r="AW102" t="str">
            <v/>
          </cell>
          <cell r="AZ102" t="str">
            <v/>
          </cell>
        </row>
        <row r="103">
          <cell r="D103"/>
          <cell r="AL103" t="str">
            <v/>
          </cell>
          <cell r="AR103" t="str">
            <v/>
          </cell>
          <cell r="AT103" t="str">
            <v/>
          </cell>
        </row>
        <row r="104">
          <cell r="D104"/>
          <cell r="AL104" t="str">
            <v/>
          </cell>
          <cell r="AR104" t="str">
            <v/>
          </cell>
          <cell r="AT104" t="str">
            <v/>
          </cell>
        </row>
        <row r="105">
          <cell r="D105"/>
          <cell r="AL105" t="str">
            <v/>
          </cell>
          <cell r="AR105" t="str">
            <v/>
          </cell>
          <cell r="AT105" t="str">
            <v/>
          </cell>
        </row>
        <row r="106">
          <cell r="D106"/>
          <cell r="AL106" t="str">
            <v/>
          </cell>
          <cell r="AR106" t="str">
            <v/>
          </cell>
          <cell r="AT106" t="str">
            <v/>
          </cell>
        </row>
        <row r="107">
          <cell r="D107"/>
          <cell r="AL107" t="str">
            <v/>
          </cell>
          <cell r="AR107" t="str">
            <v/>
          </cell>
          <cell r="AT107" t="str">
            <v/>
          </cell>
        </row>
        <row r="108">
          <cell r="D108"/>
          <cell r="AL108" t="str">
            <v/>
          </cell>
          <cell r="AR108" t="str">
            <v/>
          </cell>
          <cell r="AT108" t="str">
            <v/>
          </cell>
        </row>
        <row r="109">
          <cell r="D109"/>
          <cell r="AL109" t="str">
            <v/>
          </cell>
          <cell r="AR109" t="str">
            <v/>
          </cell>
          <cell r="AT109" t="str">
            <v/>
          </cell>
        </row>
        <row r="110">
          <cell r="D110"/>
          <cell r="AL110" t="str">
            <v/>
          </cell>
          <cell r="AR110" t="str">
            <v/>
          </cell>
          <cell r="AT110" t="str">
            <v/>
          </cell>
        </row>
        <row r="111">
          <cell r="D111"/>
          <cell r="AL111" t="str">
            <v/>
          </cell>
          <cell r="AR111" t="str">
            <v/>
          </cell>
          <cell r="AT111" t="str">
            <v/>
          </cell>
        </row>
        <row r="126">
          <cell r="AP126" t="str">
            <v>Baja</v>
          </cell>
        </row>
        <row r="127">
          <cell r="J127" t="str">
            <v>Rara vez (1)</v>
          </cell>
        </row>
        <row r="130">
          <cell r="AP130"/>
        </row>
        <row r="134">
          <cell r="J134" t="str">
            <v>Menor (2)</v>
          </cell>
        </row>
      </sheetData>
      <sheetData sheetId="9">
        <row r="29">
          <cell r="AD29" t="str">
            <v>Todos los procesos en el Sistema Integrado de Gestión</v>
          </cell>
        </row>
        <row r="39">
          <cell r="J39" t="str">
            <v>Insuficientes recursos financieros para adquirir aplicativos y sistemas de información que respondan a las necesidades de los procesos de la entidad</v>
          </cell>
          <cell r="AD39" t="str">
            <v xml:space="preserve">
Retraso en la operación de los funcionarios</v>
          </cell>
        </row>
        <row r="40">
          <cell r="J40"/>
          <cell r="AD40"/>
        </row>
        <row r="41">
          <cell r="J41"/>
          <cell r="AD41"/>
        </row>
        <row r="42">
          <cell r="J42"/>
          <cell r="AD42"/>
        </row>
        <row r="43">
          <cell r="J43"/>
          <cell r="AD43"/>
        </row>
        <row r="44">
          <cell r="J44"/>
          <cell r="AD44"/>
        </row>
        <row r="45">
          <cell r="J45"/>
          <cell r="AD45"/>
        </row>
        <row r="46">
          <cell r="J46"/>
          <cell r="AD46"/>
        </row>
        <row r="47">
          <cell r="J47"/>
          <cell r="AD47"/>
        </row>
        <row r="48">
          <cell r="J48"/>
          <cell r="AD48"/>
        </row>
        <row r="49">
          <cell r="AD49"/>
        </row>
        <row r="50">
          <cell r="AD50"/>
        </row>
        <row r="51">
          <cell r="J51"/>
          <cell r="AD51"/>
        </row>
        <row r="52">
          <cell r="J52"/>
          <cell r="AD52"/>
        </row>
        <row r="53">
          <cell r="J53"/>
          <cell r="AD53"/>
        </row>
        <row r="54">
          <cell r="J54"/>
          <cell r="AD54"/>
        </row>
        <row r="55">
          <cell r="J55"/>
          <cell r="AD55"/>
        </row>
        <row r="56">
          <cell r="J56"/>
          <cell r="AD56"/>
        </row>
        <row r="57">
          <cell r="J57"/>
          <cell r="AD57"/>
        </row>
        <row r="58">
          <cell r="J58"/>
          <cell r="AD58"/>
        </row>
        <row r="59">
          <cell r="J59"/>
          <cell r="AD59"/>
        </row>
        <row r="60">
          <cell r="J60"/>
          <cell r="AD60"/>
        </row>
        <row r="68">
          <cell r="AP68" t="str">
            <v>Moderada</v>
          </cell>
        </row>
        <row r="72">
          <cell r="J72" t="str">
            <v>Posible (3)</v>
          </cell>
          <cell r="AP72"/>
        </row>
        <row r="79">
          <cell r="J79" t="str">
            <v>Menor (2)</v>
          </cell>
        </row>
        <row r="87">
          <cell r="D87" t="str">
            <v>Verificar tiempo de atención de los requerimientos de los usuarios internos</v>
          </cell>
          <cell r="AL87" t="str">
            <v>Fuerte</v>
          </cell>
          <cell r="AR87" t="str">
            <v>Fuerte</v>
          </cell>
          <cell r="AT87" t="str">
            <v>Fuerte</v>
          </cell>
          <cell r="AW87" t="str">
            <v>Fuerte</v>
          </cell>
          <cell r="AZ87" t="str">
            <v>Directamente</v>
          </cell>
        </row>
        <row r="88">
          <cell r="D88"/>
          <cell r="AL88"/>
          <cell r="AR88"/>
          <cell r="AT88"/>
        </row>
        <row r="89">
          <cell r="D89"/>
          <cell r="AL89" t="str">
            <v/>
          </cell>
          <cell r="AR89" t="str">
            <v/>
          </cell>
          <cell r="AT89" t="str">
            <v/>
          </cell>
        </row>
        <row r="90">
          <cell r="D90"/>
          <cell r="AL90" t="str">
            <v/>
          </cell>
          <cell r="AR90" t="str">
            <v/>
          </cell>
          <cell r="AT90" t="str">
            <v/>
          </cell>
        </row>
        <row r="91">
          <cell r="D91"/>
          <cell r="AL91" t="str">
            <v/>
          </cell>
          <cell r="AR91" t="str">
            <v/>
          </cell>
          <cell r="AT91" t="str">
            <v/>
          </cell>
        </row>
        <row r="92">
          <cell r="D92"/>
          <cell r="AL92" t="str">
            <v/>
          </cell>
          <cell r="AR92" t="str">
            <v/>
          </cell>
          <cell r="AT92" t="str">
            <v/>
          </cell>
        </row>
        <row r="93">
          <cell r="D93"/>
          <cell r="AL93" t="str">
            <v/>
          </cell>
          <cell r="AR93" t="str">
            <v/>
          </cell>
          <cell r="AT93" t="str">
            <v/>
          </cell>
        </row>
        <row r="94">
          <cell r="D94"/>
          <cell r="AL94" t="str">
            <v/>
          </cell>
          <cell r="AR94" t="str">
            <v/>
          </cell>
          <cell r="AT94" t="str">
            <v/>
          </cell>
        </row>
        <row r="95">
          <cell r="D95"/>
          <cell r="AL95" t="str">
            <v/>
          </cell>
          <cell r="AR95" t="str">
            <v/>
          </cell>
          <cell r="AT95" t="str">
            <v/>
          </cell>
        </row>
        <row r="96">
          <cell r="D96"/>
          <cell r="AL96" t="str">
            <v/>
          </cell>
          <cell r="AR96" t="str">
            <v/>
          </cell>
          <cell r="AT96" t="str">
            <v/>
          </cell>
        </row>
        <row r="102">
          <cell r="D102"/>
          <cell r="AL102"/>
          <cell r="AR102" t="str">
            <v/>
          </cell>
          <cell r="AT102" t="str">
            <v/>
          </cell>
          <cell r="AW102" t="str">
            <v/>
          </cell>
          <cell r="AZ102" t="str">
            <v/>
          </cell>
        </row>
        <row r="103">
          <cell r="D103"/>
          <cell r="AL103" t="str">
            <v/>
          </cell>
          <cell r="AR103" t="str">
            <v/>
          </cell>
          <cell r="AT103" t="str">
            <v/>
          </cell>
        </row>
        <row r="104">
          <cell r="D104"/>
          <cell r="AL104" t="str">
            <v/>
          </cell>
          <cell r="AR104" t="str">
            <v/>
          </cell>
          <cell r="AT104" t="str">
            <v/>
          </cell>
        </row>
        <row r="105">
          <cell r="D105"/>
          <cell r="AL105" t="str">
            <v/>
          </cell>
          <cell r="AR105" t="str">
            <v/>
          </cell>
          <cell r="AT105" t="str">
            <v/>
          </cell>
        </row>
        <row r="106">
          <cell r="D106"/>
          <cell r="AL106" t="str">
            <v/>
          </cell>
          <cell r="AR106" t="str">
            <v/>
          </cell>
          <cell r="AT106" t="str">
            <v/>
          </cell>
        </row>
        <row r="107">
          <cell r="D107"/>
          <cell r="AL107" t="str">
            <v/>
          </cell>
          <cell r="AR107" t="str">
            <v/>
          </cell>
          <cell r="AT107" t="str">
            <v/>
          </cell>
        </row>
        <row r="108">
          <cell r="D108"/>
          <cell r="AL108" t="str">
            <v/>
          </cell>
          <cell r="AR108" t="str">
            <v/>
          </cell>
          <cell r="AT108" t="str">
            <v/>
          </cell>
        </row>
        <row r="109">
          <cell r="D109"/>
          <cell r="AL109" t="str">
            <v/>
          </cell>
          <cell r="AR109" t="str">
            <v/>
          </cell>
          <cell r="AT109" t="str">
            <v/>
          </cell>
        </row>
        <row r="110">
          <cell r="D110"/>
          <cell r="AL110" t="str">
            <v/>
          </cell>
          <cell r="AR110" t="str">
            <v/>
          </cell>
          <cell r="AT110" t="str">
            <v/>
          </cell>
        </row>
        <row r="111">
          <cell r="D111"/>
          <cell r="AL111" t="str">
            <v/>
          </cell>
          <cell r="AR111" t="str">
            <v/>
          </cell>
          <cell r="AT111" t="str">
            <v/>
          </cell>
        </row>
        <row r="126">
          <cell r="AP126" t="str">
            <v>Baja</v>
          </cell>
        </row>
        <row r="127">
          <cell r="J127" t="str">
            <v>Rara vez (1)</v>
          </cell>
        </row>
        <row r="130">
          <cell r="AP130"/>
        </row>
        <row r="134">
          <cell r="J134" t="str">
            <v>Menor (2)</v>
          </cell>
        </row>
      </sheetData>
      <sheetData sheetId="10">
        <row r="29">
          <cell r="AD29" t="str">
            <v>Procesos de apoyo en el Sistema Integrado de Gestión</v>
          </cell>
        </row>
        <row r="39">
          <cell r="J39" t="str">
            <v>Falta de actualización de la documentación de metodologías que incluye procedimientos, guía, formatos,etc para llevar a cabo una adecuada  gestión TICS.</v>
          </cell>
          <cell r="AD39" t="str">
            <v xml:space="preserve">
Falta de oportunidad en la entrega de resultados del proceso de TICs</v>
          </cell>
        </row>
        <row r="40">
          <cell r="J40"/>
          <cell r="AD40"/>
        </row>
        <row r="41">
          <cell r="J41"/>
          <cell r="AD41"/>
        </row>
        <row r="42">
          <cell r="J42"/>
          <cell r="AD42"/>
        </row>
        <row r="43">
          <cell r="J43"/>
          <cell r="AD43"/>
        </row>
        <row r="44">
          <cell r="J44"/>
          <cell r="AD44"/>
        </row>
        <row r="45">
          <cell r="J45"/>
          <cell r="AD45"/>
        </row>
        <row r="46">
          <cell r="J46"/>
          <cell r="AD46"/>
        </row>
        <row r="47">
          <cell r="J47"/>
          <cell r="AD47"/>
        </row>
        <row r="48">
          <cell r="J48"/>
          <cell r="AD48"/>
        </row>
        <row r="49">
          <cell r="AD49"/>
        </row>
        <row r="50">
          <cell r="AD50"/>
        </row>
        <row r="51">
          <cell r="J51" t="str">
            <v>Cambio de Gobierno y /o administración</v>
          </cell>
          <cell r="AD51"/>
        </row>
        <row r="52">
          <cell r="J52"/>
          <cell r="AD52"/>
        </row>
        <row r="53">
          <cell r="J53"/>
          <cell r="AD53"/>
        </row>
        <row r="54">
          <cell r="J54"/>
          <cell r="AD54"/>
        </row>
        <row r="55">
          <cell r="J55"/>
          <cell r="AD55"/>
        </row>
        <row r="56">
          <cell r="J56"/>
          <cell r="AD56"/>
        </row>
        <row r="57">
          <cell r="J57"/>
          <cell r="AD57"/>
        </row>
        <row r="58">
          <cell r="J58"/>
          <cell r="AD58"/>
        </row>
        <row r="59">
          <cell r="J59"/>
          <cell r="AD59"/>
        </row>
        <row r="60">
          <cell r="J60"/>
          <cell r="AD60"/>
        </row>
        <row r="68">
          <cell r="AP68" t="str">
            <v>Moderada</v>
          </cell>
        </row>
        <row r="72">
          <cell r="J72" t="str">
            <v>Posible (3)</v>
          </cell>
          <cell r="AP72"/>
        </row>
        <row r="79">
          <cell r="J79" t="str">
            <v>Menor (2)</v>
          </cell>
        </row>
        <row r="87">
          <cell r="D87" t="str">
            <v>Realizar la revisión del sistema de gestión del proceso de TICs</v>
          </cell>
          <cell r="AL87" t="str">
            <v>Débil</v>
          </cell>
          <cell r="AR87" t="str">
            <v>Moderado</v>
          </cell>
          <cell r="AT87" t="str">
            <v>Débil</v>
          </cell>
          <cell r="AW87" t="str">
            <v>Moderado</v>
          </cell>
          <cell r="AZ87" t="str">
            <v>No disminuye</v>
          </cell>
        </row>
        <row r="88">
          <cell r="D88" t="str">
            <v xml:space="preserve">
Verificar el cumplimiento de las actividades designadas al personal de apoyo del proceso de TICs</v>
          </cell>
          <cell r="AL88" t="str">
            <v>Fuerte</v>
          </cell>
          <cell r="AR88" t="str">
            <v>Fuerte</v>
          </cell>
          <cell r="AT88" t="str">
            <v>Fuerte</v>
          </cell>
        </row>
        <row r="89">
          <cell r="D89"/>
          <cell r="AL89"/>
          <cell r="AR89"/>
          <cell r="AT89"/>
        </row>
        <row r="90">
          <cell r="D90"/>
          <cell r="AL90" t="str">
            <v/>
          </cell>
          <cell r="AR90" t="str">
            <v/>
          </cell>
          <cell r="AT90" t="str">
            <v/>
          </cell>
        </row>
        <row r="91">
          <cell r="D91"/>
          <cell r="AL91" t="str">
            <v/>
          </cell>
          <cell r="AR91" t="str">
            <v/>
          </cell>
          <cell r="AT91" t="str">
            <v/>
          </cell>
        </row>
        <row r="92">
          <cell r="D92"/>
          <cell r="AL92" t="str">
            <v/>
          </cell>
          <cell r="AR92" t="str">
            <v/>
          </cell>
          <cell r="AT92" t="str">
            <v/>
          </cell>
        </row>
        <row r="93">
          <cell r="D93"/>
          <cell r="AL93" t="str">
            <v/>
          </cell>
          <cell r="AR93" t="str">
            <v/>
          </cell>
          <cell r="AT93" t="str">
            <v/>
          </cell>
        </row>
        <row r="94">
          <cell r="D94"/>
          <cell r="AL94" t="str">
            <v/>
          </cell>
          <cell r="AR94" t="str">
            <v/>
          </cell>
          <cell r="AT94" t="str">
            <v/>
          </cell>
        </row>
        <row r="95">
          <cell r="D95"/>
          <cell r="AL95" t="str">
            <v/>
          </cell>
          <cell r="AR95" t="str">
            <v/>
          </cell>
          <cell r="AT95" t="str">
            <v/>
          </cell>
        </row>
        <row r="96">
          <cell r="D96"/>
          <cell r="AL96" t="str">
            <v/>
          </cell>
          <cell r="AR96" t="str">
            <v/>
          </cell>
          <cell r="AT96" t="str">
            <v/>
          </cell>
        </row>
        <row r="102">
          <cell r="D102"/>
          <cell r="AL102" t="str">
            <v/>
          </cell>
          <cell r="AR102" t="str">
            <v/>
          </cell>
          <cell r="AT102" t="str">
            <v/>
          </cell>
          <cell r="AW102" t="str">
            <v/>
          </cell>
          <cell r="AZ102" t="str">
            <v/>
          </cell>
        </row>
        <row r="103">
          <cell r="D103"/>
          <cell r="AL103" t="str">
            <v/>
          </cell>
          <cell r="AR103" t="str">
            <v/>
          </cell>
          <cell r="AT103" t="str">
            <v/>
          </cell>
        </row>
        <row r="104">
          <cell r="D104"/>
          <cell r="AL104" t="str">
            <v/>
          </cell>
          <cell r="AR104" t="str">
            <v/>
          </cell>
          <cell r="AT104" t="str">
            <v/>
          </cell>
        </row>
        <row r="105">
          <cell r="D105"/>
          <cell r="AL105" t="str">
            <v/>
          </cell>
          <cell r="AR105" t="str">
            <v/>
          </cell>
          <cell r="AT105" t="str">
            <v/>
          </cell>
        </row>
        <row r="106">
          <cell r="D106"/>
          <cell r="AL106" t="str">
            <v/>
          </cell>
          <cell r="AR106" t="str">
            <v/>
          </cell>
          <cell r="AT106" t="str">
            <v/>
          </cell>
        </row>
        <row r="107">
          <cell r="D107"/>
          <cell r="AL107" t="str">
            <v/>
          </cell>
          <cell r="AR107" t="str">
            <v/>
          </cell>
          <cell r="AT107" t="str">
            <v/>
          </cell>
        </row>
        <row r="108">
          <cell r="D108"/>
          <cell r="AL108" t="str">
            <v/>
          </cell>
          <cell r="AR108" t="str">
            <v/>
          </cell>
          <cell r="AT108" t="str">
            <v/>
          </cell>
        </row>
        <row r="109">
          <cell r="D109"/>
          <cell r="AL109" t="str">
            <v/>
          </cell>
          <cell r="AR109" t="str">
            <v/>
          </cell>
          <cell r="AT109" t="str">
            <v/>
          </cell>
        </row>
        <row r="110">
          <cell r="D110"/>
          <cell r="AL110" t="str">
            <v/>
          </cell>
          <cell r="AR110" t="str">
            <v/>
          </cell>
          <cell r="AT110" t="str">
            <v/>
          </cell>
        </row>
        <row r="111">
          <cell r="D111"/>
          <cell r="AL111" t="str">
            <v/>
          </cell>
          <cell r="AR111" t="str">
            <v/>
          </cell>
          <cell r="AT111" t="str">
            <v/>
          </cell>
        </row>
        <row r="126">
          <cell r="AP126" t="str">
            <v>Moderada</v>
          </cell>
        </row>
        <row r="127">
          <cell r="J127" t="str">
            <v>Posible (3)</v>
          </cell>
        </row>
        <row r="130">
          <cell r="AP130"/>
        </row>
        <row r="134">
          <cell r="J134" t="str">
            <v>Menor (2)</v>
          </cell>
        </row>
      </sheetData>
      <sheetData sheetId="11"/>
      <sheetData sheetId="12"/>
      <sheetData sheetId="13"/>
      <sheetData sheetId="14"/>
      <sheetData sheetId="15"/>
      <sheetData sheetId="16"/>
      <sheetData sheetId="17"/>
      <sheetData sheetId="18"/>
      <sheetData sheetId="1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2">
    <tabColor rgb="FFC00000"/>
  </sheetPr>
  <dimension ref="A1:BG124"/>
  <sheetViews>
    <sheetView showGridLines="0" tabSelected="1" view="pageBreakPreview" zoomScale="44" zoomScaleNormal="44" zoomScaleSheetLayoutView="44" zoomScalePageLayoutView="53" workbookViewId="0">
      <selection activeCell="D13" sqref="D13"/>
    </sheetView>
  </sheetViews>
  <sheetFormatPr baseColWidth="10" defaultColWidth="11.42578125" defaultRowHeight="18" x14ac:dyDescent="0.25"/>
  <cols>
    <col min="1" max="1" width="39.28515625" style="74" customWidth="1"/>
    <col min="2" max="3" width="30.7109375" style="7" customWidth="1"/>
    <col min="4" max="4" width="50.7109375" style="7" customWidth="1"/>
    <col min="5" max="5" width="60.7109375" style="7" customWidth="1"/>
    <col min="6" max="6" width="78.28515625" style="18" hidden="1" customWidth="1"/>
    <col min="7" max="7" width="58" style="18" hidden="1" customWidth="1"/>
    <col min="8" max="9" width="70.7109375" style="18" customWidth="1"/>
    <col min="10" max="10" width="75.7109375" style="18" customWidth="1"/>
    <col min="11" max="11" width="15.42578125" style="47" hidden="1" customWidth="1"/>
    <col min="12" max="12" width="15.140625" style="47" hidden="1" customWidth="1"/>
    <col min="13" max="13" width="18.85546875" style="47" hidden="1" customWidth="1"/>
    <col min="14" max="14" width="76.140625" style="18" hidden="1" customWidth="1"/>
    <col min="15" max="15" width="107.85546875" style="18" customWidth="1"/>
    <col min="16" max="16" width="16.28515625" style="45" hidden="1" customWidth="1"/>
    <col min="17" max="17" width="16.85546875" style="45" hidden="1" customWidth="1"/>
    <col min="18" max="18" width="15.85546875" style="45" hidden="1" customWidth="1"/>
    <col min="19" max="19" width="22.140625" style="45" hidden="1" customWidth="1"/>
    <col min="20" max="20" width="27.140625" style="45" hidden="1" customWidth="1"/>
    <col min="21" max="21" width="63.28515625" style="18" hidden="1" customWidth="1"/>
    <col min="22" max="22" width="15.85546875" style="45" hidden="1" customWidth="1"/>
    <col min="23" max="23" width="17" style="45" hidden="1" customWidth="1"/>
    <col min="24" max="24" width="20.140625" style="45" hidden="1" customWidth="1"/>
    <col min="25" max="25" width="19.28515625" style="45" hidden="1" customWidth="1"/>
    <col min="26" max="26" width="25.5703125" style="45" hidden="1" customWidth="1"/>
    <col min="27" max="28" width="10.7109375" style="45" hidden="1" customWidth="1"/>
    <col min="29" max="29" width="26.28515625" style="74" hidden="1" customWidth="1"/>
    <col min="30" max="30" width="70.7109375" style="7" hidden="1" customWidth="1"/>
    <col min="31" max="31" width="28.42578125" style="74" hidden="1" customWidth="1"/>
    <col min="32" max="32" width="100.7109375" style="7" customWidth="1"/>
    <col min="33" max="33" width="50.7109375" style="7" customWidth="1"/>
    <col min="34" max="34" width="60.7109375" style="7" customWidth="1"/>
    <col min="35" max="35" width="34.85546875" style="47" customWidth="1"/>
    <col min="36" max="36" width="33.140625" style="47" customWidth="1"/>
    <col min="37" max="37" width="100.7109375" style="45" customWidth="1"/>
    <col min="38" max="38" width="25.7109375" style="222" customWidth="1"/>
    <col min="39" max="39" width="100.7109375" style="45" customWidth="1"/>
    <col min="40" max="40" width="100.7109375" style="7" customWidth="1"/>
    <col min="41" max="41" width="61.28515625" style="7" customWidth="1"/>
    <col min="42" max="42" width="64.140625" style="7" customWidth="1"/>
    <col min="43" max="44" width="30.7109375" style="45" customWidth="1"/>
    <col min="45" max="45" width="100.7109375" style="45" customWidth="1"/>
    <col min="46" max="46" width="25.7109375" style="237" customWidth="1"/>
    <col min="47" max="47" width="100.7109375" style="45" customWidth="1"/>
    <col min="48" max="50" width="60.7109375" style="7" customWidth="1"/>
    <col min="51" max="54" width="11.42578125" style="7" customWidth="1"/>
    <col min="55" max="16384" width="11.42578125" style="7"/>
  </cols>
  <sheetData>
    <row r="1" spans="1:50" s="4" customFormat="1" ht="38.450000000000003" customHeight="1" x14ac:dyDescent="0.3">
      <c r="A1" s="318"/>
      <c r="B1" s="318"/>
      <c r="C1" s="318"/>
      <c r="D1" s="88" t="s">
        <v>0</v>
      </c>
      <c r="E1" s="334" t="s">
        <v>41</v>
      </c>
      <c r="F1" s="335"/>
      <c r="G1" s="335"/>
      <c r="H1" s="335"/>
      <c r="I1" s="335"/>
      <c r="J1" s="335"/>
      <c r="K1" s="335"/>
      <c r="L1" s="335"/>
      <c r="M1" s="335"/>
      <c r="N1" s="335"/>
      <c r="O1" s="335"/>
      <c r="P1" s="335"/>
      <c r="Q1" s="335"/>
      <c r="R1" s="335"/>
      <c r="S1" s="335"/>
      <c r="T1" s="335"/>
      <c r="U1" s="335"/>
      <c r="V1" s="335"/>
      <c r="W1" s="335"/>
      <c r="X1" s="335"/>
      <c r="Y1" s="335"/>
      <c r="Z1" s="335"/>
      <c r="AA1" s="335"/>
      <c r="AB1" s="335"/>
      <c r="AC1" s="335"/>
      <c r="AD1" s="335"/>
      <c r="AE1" s="335"/>
      <c r="AF1" s="335"/>
      <c r="AG1" s="335"/>
      <c r="AH1" s="335"/>
      <c r="AI1" s="335"/>
      <c r="AJ1" s="335"/>
      <c r="AK1" s="335"/>
      <c r="AL1" s="335"/>
      <c r="AM1" s="335"/>
      <c r="AN1" s="335"/>
      <c r="AO1" s="335"/>
      <c r="AP1" s="335"/>
      <c r="AQ1" s="335"/>
      <c r="AR1" s="336"/>
      <c r="AS1" s="114"/>
      <c r="AT1" s="223"/>
      <c r="AU1" s="114"/>
      <c r="AV1" s="310"/>
      <c r="AW1" s="311"/>
      <c r="AX1" s="312"/>
    </row>
    <row r="2" spans="1:50" s="4" customFormat="1" ht="38.450000000000003" customHeight="1" x14ac:dyDescent="0.3">
      <c r="A2" s="318"/>
      <c r="B2" s="318"/>
      <c r="C2" s="318"/>
      <c r="D2" s="88" t="s">
        <v>1</v>
      </c>
      <c r="E2" s="334" t="s">
        <v>46</v>
      </c>
      <c r="F2" s="335"/>
      <c r="G2" s="335"/>
      <c r="H2" s="335"/>
      <c r="I2" s="335"/>
      <c r="J2" s="335"/>
      <c r="K2" s="335"/>
      <c r="L2" s="335"/>
      <c r="M2" s="335"/>
      <c r="N2" s="335"/>
      <c r="O2" s="335"/>
      <c r="P2" s="335"/>
      <c r="Q2" s="335"/>
      <c r="R2" s="335"/>
      <c r="S2" s="335"/>
      <c r="T2" s="335"/>
      <c r="U2" s="335"/>
      <c r="V2" s="335"/>
      <c r="W2" s="335"/>
      <c r="X2" s="335"/>
      <c r="Y2" s="335"/>
      <c r="Z2" s="335"/>
      <c r="AA2" s="335"/>
      <c r="AB2" s="335"/>
      <c r="AC2" s="335"/>
      <c r="AD2" s="335"/>
      <c r="AE2" s="335"/>
      <c r="AF2" s="335"/>
      <c r="AG2" s="335"/>
      <c r="AH2" s="335"/>
      <c r="AI2" s="335"/>
      <c r="AJ2" s="335"/>
      <c r="AK2" s="335"/>
      <c r="AL2" s="335"/>
      <c r="AM2" s="335"/>
      <c r="AN2" s="335"/>
      <c r="AO2" s="335"/>
      <c r="AP2" s="335"/>
      <c r="AQ2" s="335"/>
      <c r="AR2" s="336"/>
      <c r="AS2" s="115"/>
      <c r="AT2" s="224"/>
      <c r="AU2" s="115"/>
      <c r="AV2" s="313"/>
      <c r="AW2" s="314"/>
      <c r="AX2" s="315"/>
    </row>
    <row r="3" spans="1:50" s="4" customFormat="1" ht="4.9000000000000004" customHeight="1" x14ac:dyDescent="0.3">
      <c r="A3" s="73"/>
      <c r="D3" s="19"/>
      <c r="E3" s="19"/>
      <c r="F3" s="20"/>
      <c r="G3" s="20"/>
      <c r="H3" s="20"/>
      <c r="I3" s="20"/>
      <c r="J3" s="20"/>
      <c r="K3" s="19"/>
      <c r="L3" s="19"/>
      <c r="M3" s="19"/>
      <c r="N3" s="20"/>
      <c r="O3" s="20"/>
      <c r="P3" s="19"/>
      <c r="Q3" s="19"/>
      <c r="R3" s="19"/>
      <c r="S3" s="19"/>
      <c r="T3" s="19"/>
      <c r="U3" s="20"/>
      <c r="V3" s="19"/>
      <c r="W3" s="19"/>
      <c r="X3" s="19"/>
      <c r="Y3" s="19"/>
      <c r="Z3" s="19"/>
      <c r="AA3" s="19"/>
      <c r="AB3" s="19"/>
      <c r="AC3" s="19"/>
      <c r="AD3" s="19"/>
      <c r="AE3" s="19"/>
      <c r="AF3" s="19"/>
      <c r="AG3" s="19"/>
      <c r="AH3" s="19"/>
      <c r="AI3" s="19"/>
      <c r="AJ3" s="19"/>
      <c r="AK3" s="19"/>
      <c r="AL3" s="204"/>
      <c r="AM3" s="19"/>
      <c r="AN3" s="19"/>
      <c r="AO3" s="19"/>
      <c r="AP3" s="19"/>
      <c r="AQ3" s="19"/>
      <c r="AR3" s="19"/>
      <c r="AS3" s="19"/>
      <c r="AT3" s="225"/>
      <c r="AU3" s="19"/>
      <c r="AV3" s="19"/>
      <c r="AW3" s="19"/>
      <c r="AX3" s="19"/>
    </row>
    <row r="4" spans="1:50" s="4" customFormat="1" ht="31.5" customHeight="1" x14ac:dyDescent="0.3">
      <c r="A4" s="337" t="s">
        <v>2</v>
      </c>
      <c r="B4" s="337"/>
      <c r="C4" s="338">
        <v>44104</v>
      </c>
      <c r="D4" s="338"/>
      <c r="E4" s="338"/>
      <c r="F4" s="21"/>
      <c r="G4" s="21"/>
      <c r="H4" s="21"/>
      <c r="I4" s="21"/>
      <c r="J4" s="21"/>
      <c r="K4" s="50"/>
      <c r="L4" s="50"/>
      <c r="M4" s="50"/>
      <c r="N4" s="21"/>
      <c r="O4" s="22"/>
      <c r="P4" s="2"/>
      <c r="Q4" s="2"/>
      <c r="R4" s="2"/>
      <c r="S4" s="2"/>
      <c r="T4" s="2"/>
      <c r="U4" s="22"/>
      <c r="V4" s="2"/>
      <c r="W4" s="2"/>
      <c r="X4" s="2"/>
      <c r="Y4" s="2"/>
      <c r="Z4" s="2"/>
      <c r="AA4" s="50"/>
      <c r="AB4" s="50"/>
      <c r="AC4" s="75"/>
      <c r="AD4" s="1"/>
      <c r="AE4" s="2"/>
      <c r="AF4" s="2"/>
      <c r="AG4" s="2"/>
      <c r="AH4" s="2"/>
      <c r="AI4" s="2"/>
      <c r="AJ4" s="2"/>
      <c r="AK4" s="2"/>
      <c r="AL4" s="205"/>
      <c r="AM4" s="2"/>
      <c r="AN4" s="2"/>
      <c r="AO4" s="2"/>
      <c r="AP4" s="2"/>
      <c r="AQ4" s="2"/>
      <c r="AR4" s="2"/>
      <c r="AS4" s="2"/>
      <c r="AT4" s="226"/>
      <c r="AU4" s="2"/>
      <c r="AV4" s="2"/>
      <c r="AW4" s="2"/>
      <c r="AX4" s="2"/>
    </row>
    <row r="5" spans="1:50" s="4" customFormat="1" ht="4.9000000000000004" customHeight="1" x14ac:dyDescent="0.3">
      <c r="A5" s="48"/>
      <c r="B5" s="3"/>
      <c r="D5" s="2"/>
      <c r="E5" s="2"/>
      <c r="F5" s="22"/>
      <c r="G5" s="22"/>
      <c r="H5" s="22"/>
      <c r="I5" s="22"/>
      <c r="J5" s="22"/>
      <c r="K5" s="2"/>
      <c r="L5" s="2"/>
      <c r="M5" s="2"/>
      <c r="N5" s="22"/>
      <c r="O5" s="22"/>
      <c r="P5" s="2"/>
      <c r="Q5" s="2"/>
      <c r="R5" s="2"/>
      <c r="S5" s="2"/>
      <c r="T5" s="2"/>
      <c r="U5" s="22"/>
      <c r="V5" s="2"/>
      <c r="W5" s="2"/>
      <c r="X5" s="2"/>
      <c r="Y5" s="2"/>
      <c r="Z5" s="2"/>
      <c r="AA5" s="2"/>
      <c r="AB5" s="2"/>
      <c r="AC5" s="2"/>
      <c r="AD5" s="2"/>
      <c r="AE5" s="2"/>
      <c r="AF5" s="2"/>
      <c r="AG5" s="2"/>
      <c r="AH5" s="2"/>
      <c r="AI5" s="2"/>
      <c r="AJ5" s="2"/>
      <c r="AK5" s="2"/>
      <c r="AL5" s="205"/>
      <c r="AM5" s="2"/>
      <c r="AN5" s="2"/>
      <c r="AO5" s="2"/>
      <c r="AP5" s="2"/>
      <c r="AQ5" s="2"/>
      <c r="AR5" s="2"/>
      <c r="AS5" s="2"/>
      <c r="AT5" s="226"/>
      <c r="AU5" s="2"/>
      <c r="AV5" s="2"/>
      <c r="AW5" s="2"/>
      <c r="AX5" s="2"/>
    </row>
    <row r="6" spans="1:50" s="4" customFormat="1" ht="5.0999999999999996" customHeight="1" x14ac:dyDescent="0.3">
      <c r="A6" s="49"/>
      <c r="B6" s="316"/>
      <c r="C6" s="317"/>
      <c r="D6" s="317"/>
      <c r="E6" s="317"/>
      <c r="F6" s="317"/>
      <c r="G6" s="317"/>
      <c r="H6" s="317"/>
      <c r="I6" s="317"/>
      <c r="J6" s="317"/>
      <c r="K6" s="317"/>
      <c r="L6" s="317"/>
      <c r="M6" s="317"/>
      <c r="N6" s="317"/>
      <c r="O6" s="317"/>
      <c r="P6" s="317"/>
      <c r="Q6" s="317"/>
      <c r="R6" s="317"/>
      <c r="S6" s="317"/>
      <c r="T6" s="317"/>
      <c r="U6" s="317"/>
      <c r="V6" s="317"/>
      <c r="W6" s="317"/>
      <c r="X6" s="317"/>
      <c r="Y6" s="317"/>
      <c r="Z6" s="317"/>
      <c r="AA6" s="317"/>
      <c r="AB6" s="317"/>
      <c r="AC6" s="317"/>
      <c r="AD6" s="317"/>
      <c r="AE6" s="317"/>
      <c r="AF6" s="317"/>
      <c r="AG6" s="317"/>
      <c r="AH6" s="317"/>
      <c r="AI6" s="317"/>
      <c r="AJ6" s="317"/>
      <c r="AK6" s="317"/>
      <c r="AL6" s="317"/>
      <c r="AM6" s="317"/>
      <c r="AN6" s="317"/>
      <c r="AO6" s="317"/>
      <c r="AP6" s="317"/>
      <c r="AQ6" s="317"/>
      <c r="AR6" s="317"/>
      <c r="AS6" s="317"/>
      <c r="AT6" s="317"/>
      <c r="AU6" s="317"/>
      <c r="AV6" s="317"/>
      <c r="AW6" s="317"/>
      <c r="AX6" s="317"/>
    </row>
    <row r="7" spans="1:50" s="4" customFormat="1" ht="29.25" customHeight="1" x14ac:dyDescent="0.3">
      <c r="A7" s="359" t="s">
        <v>38</v>
      </c>
      <c r="B7" s="359"/>
      <c r="C7" s="366" t="s">
        <v>39</v>
      </c>
      <c r="D7" s="367"/>
      <c r="E7" s="367"/>
      <c r="F7" s="367"/>
      <c r="G7" s="367"/>
      <c r="H7" s="367"/>
      <c r="I7" s="367"/>
      <c r="J7" s="367"/>
      <c r="K7" s="367"/>
      <c r="L7" s="367"/>
      <c r="M7" s="367"/>
      <c r="N7" s="367"/>
      <c r="O7" s="367"/>
      <c r="P7" s="367"/>
      <c r="Q7" s="367"/>
      <c r="R7" s="367"/>
      <c r="S7" s="367"/>
      <c r="T7" s="367"/>
      <c r="U7" s="367"/>
      <c r="V7" s="367"/>
      <c r="W7" s="367"/>
      <c r="X7" s="367"/>
      <c r="Y7" s="367"/>
      <c r="Z7" s="367"/>
      <c r="AA7" s="367"/>
      <c r="AB7" s="367"/>
      <c r="AC7" s="367"/>
      <c r="AD7" s="367"/>
      <c r="AE7" s="367"/>
      <c r="AF7" s="367"/>
      <c r="AG7" s="367"/>
      <c r="AH7" s="367"/>
      <c r="AI7" s="367"/>
      <c r="AJ7" s="367"/>
      <c r="AK7" s="367"/>
      <c r="AL7" s="367"/>
      <c r="AM7" s="367"/>
      <c r="AN7" s="367"/>
      <c r="AO7" s="367"/>
      <c r="AP7" s="367"/>
      <c r="AQ7" s="367"/>
      <c r="AR7" s="367"/>
      <c r="AS7" s="367"/>
      <c r="AT7" s="367"/>
      <c r="AU7" s="367"/>
      <c r="AV7" s="367"/>
      <c r="AW7" s="367"/>
      <c r="AX7" s="368"/>
    </row>
    <row r="8" spans="1:50" s="4" customFormat="1" ht="11.25" customHeight="1" x14ac:dyDescent="0.3">
      <c r="A8" s="73"/>
      <c r="B8" s="5"/>
      <c r="C8" s="6"/>
      <c r="D8" s="6"/>
      <c r="E8" s="6"/>
      <c r="F8" s="23"/>
      <c r="G8" s="23"/>
      <c r="H8" s="23"/>
      <c r="I8" s="23"/>
      <c r="J8" s="23"/>
      <c r="K8" s="46"/>
      <c r="L8" s="46"/>
      <c r="M8" s="46"/>
      <c r="N8" s="23"/>
      <c r="O8" s="23"/>
      <c r="P8" s="24"/>
      <c r="Q8" s="24"/>
      <c r="R8" s="24"/>
      <c r="S8" s="24"/>
      <c r="T8" s="24"/>
      <c r="U8" s="23"/>
      <c r="V8" s="24"/>
      <c r="W8" s="24"/>
      <c r="X8" s="24"/>
      <c r="Y8" s="24"/>
      <c r="Z8" s="24"/>
      <c r="AA8" s="24"/>
      <c r="AB8" s="24"/>
      <c r="AC8" s="49"/>
      <c r="AE8" s="49"/>
      <c r="AI8" s="46"/>
      <c r="AJ8" s="46"/>
      <c r="AK8" s="24"/>
      <c r="AL8" s="220"/>
      <c r="AM8" s="24"/>
      <c r="AQ8" s="24"/>
      <c r="AR8" s="24"/>
      <c r="AS8" s="24"/>
      <c r="AT8" s="235"/>
      <c r="AU8" s="24"/>
    </row>
    <row r="9" spans="1:50" s="4" customFormat="1" ht="21" customHeight="1" x14ac:dyDescent="0.3">
      <c r="A9" s="359" t="s">
        <v>3</v>
      </c>
      <c r="B9" s="359"/>
      <c r="C9" s="360" t="s">
        <v>40</v>
      </c>
      <c r="D9" s="361"/>
      <c r="E9" s="361"/>
      <c r="F9" s="361"/>
      <c r="G9" s="361"/>
      <c r="H9" s="361"/>
      <c r="I9" s="361"/>
      <c r="J9" s="361"/>
      <c r="K9" s="361"/>
      <c r="L9" s="361"/>
      <c r="M9" s="361"/>
      <c r="N9" s="361"/>
      <c r="O9" s="361"/>
      <c r="P9" s="361"/>
      <c r="Q9" s="361"/>
      <c r="R9" s="361"/>
      <c r="S9" s="361"/>
      <c r="T9" s="361"/>
      <c r="U9" s="361"/>
      <c r="V9" s="361"/>
      <c r="W9" s="361"/>
      <c r="X9" s="361"/>
      <c r="Y9" s="361"/>
      <c r="Z9" s="361"/>
      <c r="AA9" s="361"/>
      <c r="AB9" s="361"/>
      <c r="AC9" s="361"/>
      <c r="AD9" s="361"/>
      <c r="AE9" s="361"/>
      <c r="AF9" s="361"/>
      <c r="AG9" s="361"/>
      <c r="AH9" s="361"/>
      <c r="AI9" s="361"/>
      <c r="AJ9" s="361"/>
      <c r="AK9" s="361"/>
      <c r="AL9" s="361"/>
      <c r="AM9" s="361"/>
      <c r="AN9" s="361"/>
      <c r="AO9" s="361"/>
      <c r="AP9" s="361"/>
      <c r="AQ9" s="361"/>
      <c r="AR9" s="361"/>
      <c r="AS9" s="361"/>
      <c r="AT9" s="361"/>
      <c r="AU9" s="361"/>
      <c r="AV9" s="361"/>
      <c r="AW9" s="361"/>
      <c r="AX9" s="362"/>
    </row>
    <row r="10" spans="1:50" s="4" customFormat="1" ht="15.75" customHeight="1" x14ac:dyDescent="0.3">
      <c r="A10" s="359"/>
      <c r="B10" s="359"/>
      <c r="C10" s="363"/>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364"/>
      <c r="AP10" s="364"/>
      <c r="AQ10" s="364"/>
      <c r="AR10" s="364"/>
      <c r="AS10" s="364"/>
      <c r="AT10" s="364"/>
      <c r="AU10" s="364"/>
      <c r="AV10" s="364"/>
      <c r="AW10" s="364"/>
      <c r="AX10" s="365"/>
    </row>
    <row r="11" spans="1:50" s="4" customFormat="1" ht="11.25" customHeight="1" thickBot="1" x14ac:dyDescent="0.35">
      <c r="A11" s="83"/>
      <c r="B11" s="84"/>
      <c r="C11" s="84"/>
      <c r="D11" s="84"/>
      <c r="E11" s="84"/>
      <c r="F11" s="85"/>
      <c r="G11" s="85"/>
      <c r="H11" s="85"/>
      <c r="I11" s="85"/>
      <c r="J11" s="85"/>
      <c r="K11" s="86"/>
      <c r="L11" s="86"/>
      <c r="M11" s="86"/>
      <c r="N11" s="85"/>
      <c r="O11" s="85"/>
      <c r="P11" s="87"/>
      <c r="Q11" s="87"/>
      <c r="R11" s="87"/>
      <c r="S11" s="87"/>
      <c r="T11" s="87"/>
      <c r="U11" s="85"/>
      <c r="V11" s="87"/>
      <c r="W11" s="87"/>
      <c r="X11" s="87"/>
      <c r="Y11" s="87"/>
      <c r="Z11" s="87"/>
      <c r="AA11" s="87"/>
      <c r="AB11" s="87"/>
      <c r="AC11" s="83"/>
      <c r="AD11" s="84"/>
      <c r="AE11" s="83"/>
      <c r="AF11" s="84"/>
      <c r="AG11" s="84"/>
      <c r="AH11" s="84"/>
      <c r="AI11" s="86"/>
      <c r="AJ11" s="86"/>
      <c r="AK11" s="87"/>
      <c r="AL11" s="221"/>
      <c r="AM11" s="87"/>
      <c r="AN11" s="84"/>
      <c r="AO11" s="84"/>
      <c r="AP11" s="84"/>
      <c r="AQ11" s="87"/>
      <c r="AR11" s="87"/>
      <c r="AS11" s="87"/>
      <c r="AT11" s="236"/>
      <c r="AU11" s="87"/>
      <c r="AV11" s="84"/>
      <c r="AW11" s="84"/>
      <c r="AX11" s="84"/>
    </row>
    <row r="12" spans="1:50" s="24" customFormat="1" ht="56.25" customHeight="1" x14ac:dyDescent="0.3">
      <c r="A12" s="325" t="s">
        <v>0</v>
      </c>
      <c r="B12" s="327" t="s">
        <v>4</v>
      </c>
      <c r="C12" s="329" t="s">
        <v>5</v>
      </c>
      <c r="D12" s="319" t="s">
        <v>6</v>
      </c>
      <c r="E12" s="321"/>
      <c r="F12" s="111" t="s">
        <v>7</v>
      </c>
      <c r="G12" s="331" t="s">
        <v>8</v>
      </c>
      <c r="H12" s="323" t="s">
        <v>9</v>
      </c>
      <c r="I12" s="333"/>
      <c r="J12" s="329" t="s">
        <v>10</v>
      </c>
      <c r="K12" s="322" t="s">
        <v>11</v>
      </c>
      <c r="L12" s="323"/>
      <c r="M12" s="323"/>
      <c r="N12" s="333"/>
      <c r="O12" s="319" t="s">
        <v>12</v>
      </c>
      <c r="P12" s="320"/>
      <c r="Q12" s="320"/>
      <c r="R12" s="320"/>
      <c r="S12" s="320"/>
      <c r="T12" s="321"/>
      <c r="U12" s="319" t="s">
        <v>13</v>
      </c>
      <c r="V12" s="320"/>
      <c r="W12" s="320"/>
      <c r="X12" s="320"/>
      <c r="Y12" s="320"/>
      <c r="Z12" s="321"/>
      <c r="AA12" s="322" t="s">
        <v>14</v>
      </c>
      <c r="AB12" s="323"/>
      <c r="AC12" s="323"/>
      <c r="AD12" s="324"/>
      <c r="AE12" s="441" t="s">
        <v>30</v>
      </c>
      <c r="AF12" s="369" t="s">
        <v>423</v>
      </c>
      <c r="AG12" s="320"/>
      <c r="AH12" s="320"/>
      <c r="AI12" s="320"/>
      <c r="AJ12" s="321"/>
      <c r="AK12" s="438" t="s">
        <v>430</v>
      </c>
      <c r="AL12" s="438"/>
      <c r="AM12" s="439" t="s">
        <v>425</v>
      </c>
      <c r="AN12" s="370" t="s">
        <v>428</v>
      </c>
      <c r="AO12" s="371"/>
      <c r="AP12" s="371"/>
      <c r="AQ12" s="371"/>
      <c r="AR12" s="371"/>
      <c r="AS12" s="438" t="s">
        <v>429</v>
      </c>
      <c r="AT12" s="438"/>
      <c r="AU12" s="339" t="s">
        <v>425</v>
      </c>
      <c r="AV12" s="333" t="s">
        <v>37</v>
      </c>
      <c r="AW12" s="331" t="s">
        <v>32</v>
      </c>
      <c r="AX12" s="373" t="s">
        <v>33</v>
      </c>
    </row>
    <row r="13" spans="1:50" s="24" customFormat="1" ht="165" customHeight="1" thickBot="1" x14ac:dyDescent="0.35">
      <c r="A13" s="326"/>
      <c r="B13" s="328"/>
      <c r="C13" s="330"/>
      <c r="D13" s="179" t="s">
        <v>15</v>
      </c>
      <c r="E13" s="179" t="s">
        <v>16</v>
      </c>
      <c r="F13" s="180" t="s">
        <v>17</v>
      </c>
      <c r="G13" s="332"/>
      <c r="H13" s="181" t="s">
        <v>18</v>
      </c>
      <c r="I13" s="110" t="s">
        <v>19</v>
      </c>
      <c r="J13" s="330"/>
      <c r="K13" s="182" t="s">
        <v>20</v>
      </c>
      <c r="L13" s="182" t="s">
        <v>21</v>
      </c>
      <c r="M13" s="112" t="s">
        <v>22</v>
      </c>
      <c r="N13" s="112" t="s">
        <v>23</v>
      </c>
      <c r="O13" s="179" t="s">
        <v>24</v>
      </c>
      <c r="P13" s="183" t="s">
        <v>25</v>
      </c>
      <c r="Q13" s="183" t="s">
        <v>26</v>
      </c>
      <c r="R13" s="183" t="s">
        <v>27</v>
      </c>
      <c r="S13" s="183" t="s">
        <v>28</v>
      </c>
      <c r="T13" s="183" t="s">
        <v>29</v>
      </c>
      <c r="U13" s="179" t="s">
        <v>24</v>
      </c>
      <c r="V13" s="183" t="s">
        <v>25</v>
      </c>
      <c r="W13" s="183" t="s">
        <v>26</v>
      </c>
      <c r="X13" s="183" t="s">
        <v>27</v>
      </c>
      <c r="Y13" s="183" t="s">
        <v>28</v>
      </c>
      <c r="Z13" s="183" t="s">
        <v>29</v>
      </c>
      <c r="AA13" s="182" t="s">
        <v>20</v>
      </c>
      <c r="AB13" s="182" t="s">
        <v>21</v>
      </c>
      <c r="AC13" s="112" t="s">
        <v>22</v>
      </c>
      <c r="AD13" s="186" t="s">
        <v>23</v>
      </c>
      <c r="AE13" s="442"/>
      <c r="AF13" s="185" t="s">
        <v>31</v>
      </c>
      <c r="AG13" s="179" t="s">
        <v>32</v>
      </c>
      <c r="AH13" s="179" t="s">
        <v>33</v>
      </c>
      <c r="AI13" s="179" t="s">
        <v>34</v>
      </c>
      <c r="AJ13" s="179" t="s">
        <v>35</v>
      </c>
      <c r="AK13" s="184" t="s">
        <v>426</v>
      </c>
      <c r="AL13" s="206" t="s">
        <v>427</v>
      </c>
      <c r="AM13" s="440"/>
      <c r="AN13" s="185" t="s">
        <v>36</v>
      </c>
      <c r="AO13" s="179" t="s">
        <v>32</v>
      </c>
      <c r="AP13" s="179" t="s">
        <v>33</v>
      </c>
      <c r="AQ13" s="179" t="s">
        <v>34</v>
      </c>
      <c r="AR13" s="179" t="s">
        <v>35</v>
      </c>
      <c r="AS13" s="184" t="s">
        <v>426</v>
      </c>
      <c r="AT13" s="227" t="s">
        <v>427</v>
      </c>
      <c r="AU13" s="340"/>
      <c r="AV13" s="372"/>
      <c r="AW13" s="332"/>
      <c r="AX13" s="374"/>
    </row>
    <row r="14" spans="1:50" s="113" customFormat="1" ht="12" customHeight="1" thickBot="1" x14ac:dyDescent="0.3">
      <c r="AL14" s="207"/>
      <c r="AT14" s="228"/>
    </row>
    <row r="15" spans="1:50" s="54" customFormat="1" ht="348.75" customHeight="1" x14ac:dyDescent="0.25">
      <c r="A15" s="353" t="s">
        <v>44</v>
      </c>
      <c r="B15" s="43" t="str">
        <f>IF([3]Ficha1!$V$13="","",[3]Ficha1!$V$13)</f>
        <v xml:space="preserve">Riesgo de Gestión </v>
      </c>
      <c r="C15" s="43" t="str">
        <f>IF([3]Ficha1!$AY$24="","",[3]Ficha1!$AY$24)</f>
        <v>Operativo</v>
      </c>
      <c r="D15" s="27" t="s">
        <v>159</v>
      </c>
      <c r="E15" s="27" t="s">
        <v>299</v>
      </c>
      <c r="F15" s="8" t="str">
        <f>CONCATENATE(IF([3]Ficha1!$D$29="","",[3]Ficha1!$D$29),"
",IF([3]Ficha1!$D$30="","",[3]Ficha1!$D$30),"
",IF([3]Ficha1!$D$31="","",[3]Ficha1!$D$31),"
",IF([3]Ficha1!$D$32="","",[3]Ficha1!$D$32),"
",IF([3]Ficha1!$D$33="","",[3]Ficha1!$D$33),"
",IF([3]Ficha1!$D$34="","",[3]Ficha1!$D$34))</f>
        <v xml:space="preserve">--- Ningún Trámite y Procedimiento Administrativo
</v>
      </c>
      <c r="G15" s="8" t="str">
        <f>IF([3]Ficha1!$AD$29="","",[3]Ficha1!$AD$29)</f>
        <v>Todos los procesos en el Sistema Integrado de Gestión</v>
      </c>
      <c r="H15" s="8" t="s">
        <v>300</v>
      </c>
      <c r="I15" s="8" t="str">
        <f>CONCATENATE(IF([3]Ficha1!$J$51="","",[3]Ficha1!$J$51),"
",IF([3]Ficha1!$J$52="","",[3]Ficha1!$J$52),"
",IF([3]Ficha1!$J$53="","",[3]Ficha1!$J$53),"
",IF([3]Ficha1!$J$54="","",[3]Ficha1!$J$54),"
",IF([3]Ficha1!$J$55="","",[3]Ficha1!$J$55),"
",IF([3]Ficha1!$J$56="","",[3]Ficha1!$J$56),"
",IF([3]Ficha1!$J$57="","",[3]Ficha1!$J$57),"
",IF([3]Ficha1!$J$58="","",[3]Ficha1!$J$58),"
",IF([3]Ficha1!$J$59="","",[3]Ficha1!$J$59),"
",IF([3]Ficha1!$J$60="","",[3]Ficha1!$J$60))</f>
        <v xml:space="preserve">   
Traslado del negocio de pensiones a la UGPP
Cambios en la normatividad 
</v>
      </c>
      <c r="J15" s="8" t="str">
        <f>CONCATENATE(IF([3]Ficha1!$AD$39="","",[3]Ficha1!$AD$39),"
",IF([3]Ficha1!$AD$40="","",[3]Ficha1!$AD$40),"
",IF([3]Ficha1!$AD$41="","",[3]Ficha1!$AD$41),"
",IF([3]Ficha1!$AD$42="","",[3]Ficha1!$AD$42),"
",IF([3]Ficha1!$AD$43="","",[3]Ficha1!$AD$43),"
",IF([3]Ficha1!$AD$44="","",[3]Ficha1!$AD$44),"
",IF([3]Ficha1!$AD$45="","",[3]Ficha1!$AD$45),"
",IF([3]Ficha1!$AD$46="","",[3]Ficha1!$AD$46),"
",IF([3]Ficha1!$AD$47="","",[3]Ficha1!$AD$47),"
",IF([3]Ficha1!$AD$48="","",[3]Ficha1!$AD$48),"
",IF([3]Ficha1!$AD$49="","",[3]Ficha1!$AD$49),"
",IF([3]Ficha1!$AD$50="","",[3]Ficha1!$AD$50),"
",IF([3]Ficha1!$AD$51="","",[3]Ficha1!$AD$51),"
",IF([3]Ficha1!$AD$52="","",[3]Ficha1!$AD$52),"
",IF([3]Ficha1!$AD$53="","",[3]Ficha1!$AD$53),"
",IF([3]Ficha1!$AD$54="","",[3]Ficha1!$AD$54),"
",IF([3]Ficha1!$AD$55="","",[3]Ficha1!$AD$55),"
",IF([3]Ficha1!$AD$56="","",[3]Ficha1!$AD$56),"
",IF([3]Ficha1!$AD$57="","",[3]Ficha1!$AD$57),"
",IF([3]Ficha1!$AD$58="","",[3]Ficha1!$AD$58),"
",IF([3]Ficha1!$AD$59="","",[3]Ficha1!$AD$59),"
",IF([3]Ficha1!$AD$60="","",[3]Ficha1!$AD$60))</f>
        <v xml:space="preserve">
Incumplimiento de los objetivos estrategicos de la entidad
Actuación de la entidad de forma desarticulada frente a los lineamientos del sector y o de los objetivos del Plan Nacional de Desarrollo.
Que no se cuente con información, veras, efectiva y oportuna necesaria para la toma de decisiones.
</v>
      </c>
      <c r="K15" s="28" t="str">
        <f>IF([3]Ficha1!$J$72="","",[3]Ficha1!$J$72)</f>
        <v>Posible (3)</v>
      </c>
      <c r="L15" s="28" t="str">
        <f>IF([3]Ficha1!$J$79="","",[3]Ficha1!$J$79)</f>
        <v>Moderado (3)</v>
      </c>
      <c r="M15" s="107" t="str">
        <f>IF([3]Ficha1!$AP$68="","",[3]Ficha1!$AP$68)</f>
        <v>Alta</v>
      </c>
      <c r="N15" s="8" t="str">
        <f>IF([3]Ficha1!$AP$72="","",[3]Ficha1!$AP$72)</f>
        <v>La probabilidad de que suceda se ubica en una escala de 3 y el impacto 3.
Si se materializa el riesgo, puede afectar a la entidad ocasionando, Incumplimiento en las metas y objetivos institucionales afectando el cumplimiento en las metas de gobierno  y/o- Imagen institucional afectada  por insatisfacción en  la prestación del servicio a los usuarios o ciudadanos.</v>
      </c>
      <c r="O15" s="8" t="str">
        <f>CONCATENATE(IF([3]Ficha1!$D$87="","",[3]Ficha1!$D$87),"
",IF([3]Ficha1!$D$88="","",[3]Ficha1!$D$88),"
",IF([3]Ficha1!$D$89="","",[3]Ficha1!$D$89),"
",IF([3]Ficha1!$D$90="","",[3]Ficha1!$D$90),"
",IF([3]Ficha1!$D$91="","",[3]Ficha1!$D$91),"
",IF([3]Ficha1!$D$92="","",[3]Ficha1!$D$92),"
",IF([3]Ficha1!$D$93="","",[3]Ficha1!$D$93),"
",IF([3]Ficha1!$D$94="","",[3]Ficha1!$D$94),"
",IF([3]Ficha1!$D$95="","",[3]Ficha1!$D$95),"
",IF([3]Ficha1!$D$96="","",[3]Ficha1!$D$96))</f>
        <v xml:space="preserve">Revisar los elementos del direccionamiento estratégico y del Diagnóstico Institucional Anual
</v>
      </c>
      <c r="P15" s="9" t="str">
        <f>CONCATENATE(IF([3]Ficha1!$AL$87="","",[3]Ficha1!$AL$87),"
",IF([3]Ficha1!$AL$88="","",[3]Ficha1!$AL$88),"
",IF([3]Ficha1!$AL$89="","",[3]Ficha1!$AL$89),"
",IF([3]Ficha1!$AL$90="","",[3]Ficha1!$AL$90),"
",IF([3]Ficha1!$AL$91="","",[3]Ficha1!$AL$91),"
",IF([3]Ficha1!$AL$92="","",[3]Ficha1!$AL$92),"
",IF([3]Ficha1!$AL$93="","",[3]Ficha1!$AL$93),"
",IF([3]Ficha1!$AL$94="","",[3]Ficha1!$AL$94),"
",IF([3]Ficha1!$AL$95="","",[3]Ficha1!$AL$95),"
",IF([3]Ficha1!$AL$96="","",[3]Ficha1!$AL$96))</f>
        <v xml:space="preserve">Fuerte
</v>
      </c>
      <c r="Q15" s="9" t="str">
        <f>CONCATENATE(IF([3]Ficha1!$AR$87="","",[3]Ficha1!$AR$87),"
",IF([3]Ficha1!$AR$88="","",[3]Ficha1!$AR$88),"
",IF([3]Ficha1!$AR$89="","",[3]Ficha1!$AR$89),"
",IF([3]Ficha1!$AR$90="","",[3]Ficha1!$AR$90),"
",IF([3]Ficha1!$AR$91="","",[3]Ficha1!$AR$91),"
",IF([3]Ficha1!$AR$92="","",[3]Ficha1!$AR$92),"
",IF([3]Ficha1!$AR$93="","",[3]Ficha1!$AR$93),"
",IF([3]Ficha1!$AR$94="","",[3]Ficha1!$AR$94),"
",IF([3]Ficha1!$AR$95="","",[3]Ficha1!$AR$95),"
",IF([3]Ficha1!$AR$96="","",[3]Ficha1!$AR$96))</f>
        <v xml:space="preserve">Fuerte
</v>
      </c>
      <c r="R15" s="9" t="str">
        <f>CONCATENATE(IF([3]Ficha1!$AT$87="","",[3]Ficha1!$AT$87),"
",IF([3]Ficha1!$AT$88="","",[3]Ficha1!$AT$88),"
",IF([3]Ficha1!$AT$89="","",[3]Ficha1!$AT$89),"
",IF([3]Ficha1!$AT$90="","",[3]Ficha1!$AT$90),"
",IF([3]Ficha1!$AT$91="","",[3]Ficha1!$AT$91),"
",IF([3]Ficha1!$AT$92="","",[3]Ficha1!$AT$92),"
",IF([3]Ficha1!$AT$93="","",[3]Ficha1!$AT$93),"
",IF([3]Ficha1!$AT$94="","",[3]Ficha1!$AT$94),"
",IF([3]Ficha1!$AT$95="","",[3]Ficha1!$AT$95),"
",IF([3]Ficha1!$AT$96="","",[3]Ficha1!$AT$96))</f>
        <v xml:space="preserve">Fuerte
</v>
      </c>
      <c r="S15" s="107" t="str">
        <f>IF([3]Ficha1!$AW$87="","",[3]Ficha1!$AW$87)</f>
        <v>Fuerte</v>
      </c>
      <c r="T15" s="9" t="str">
        <f>IF([3]Ficha1!$AZ$87="","",[3]Ficha1!$AZ$87)</f>
        <v>Directamente</v>
      </c>
      <c r="U15" s="8" t="str">
        <f>CONCATENATE(IF([3]Ficha1!$D$102="","",[3]Ficha1!$D$102),"
",IF([3]Ficha1!$D$103="","",[3]Ficha1!$D$103),"
",IF([3]Ficha1!$D$104="","",[3]Ficha1!$D$104),"
",IF([3]Ficha1!$D$105="","",[3]Ficha1!$D$105),"
",IF([3]Ficha1!$D$106="","",[3]Ficha1!$D$106),"
",IF([3]Ficha1!$D$107="","",[3]Ficha1!$D$107),"
",IF([3]Ficha1!$D$108="","",[3]Ficha1!$D$108),"
",IF([3]Ficha1!$D$109="","",[3]Ficha1!$D$109),"
",IF([3]Ficha1!$D$110="","",[3]Ficha1!$D$110),"
",IF([3]Ficha1!$D$111="","",[3]Ficha1!$D$111))</f>
        <v xml:space="preserve">
</v>
      </c>
      <c r="V15" s="9" t="str">
        <f>CONCATENATE(IF([3]Ficha1!$AL$102="","",[3]Ficha1!$AL$102),"
",IF([3]Ficha1!$AL$103="","",[3]Ficha1!$AL$103),"
",IF([3]Ficha1!$AL$104="","",[3]Ficha1!$AL$104),"
",IF([3]Ficha1!$AL$105="","",[3]Ficha1!$AL$105),"
",IF([3]Ficha1!$AL$106="","",[3]Ficha1!$AL$106),"
",IF([3]Ficha1!$AL$107="","",[3]Ficha1!$AL$107),"
",IF([3]Ficha1!$AL$108="","",[3]Ficha1!$AL$108),"
",IF([3]Ficha1!$AL$109="","",[3]Ficha1!$AL$109),"
",IF([3]Ficha1!$AL$110="","",[3]Ficha1!$AL$110),"
",IF([3]Ficha1!$AL$111="","",[3]Ficha1!$AL$111))</f>
        <v xml:space="preserve">
</v>
      </c>
      <c r="W15" s="9" t="str">
        <f>CONCATENATE(IF([3]Ficha1!$AR$102="","",[3]Ficha1!$AR$102),"
",IF([3]Ficha1!$AR$103="","",[3]Ficha1!$AR$103),"
",IF([3]Ficha1!$AR$104="","",[3]Ficha1!$AR$104),"
",IF([3]Ficha1!$AR$105="","",[3]Ficha1!$AR$105),"
",IF([3]Ficha1!$AR$106="","",[3]Ficha1!$AR$106),"
",IF([3]Ficha1!$AR$107="","",[3]Ficha1!$AR$107),"
",IF([3]Ficha1!$AR$108="","",[3]Ficha1!$AR$108),"
",IF([3]Ficha1!$AR$109="","",[3]Ficha1!$AR$109),"
",IF([3]Ficha1!$AR$110="","",[3]Ficha1!$AR$110),"
",IF([3]Ficha1!$AR$111="","",[3]Ficha1!$AR$111))</f>
        <v xml:space="preserve">
</v>
      </c>
      <c r="X15" s="9" t="str">
        <f>CONCATENATE(IF([3]Ficha1!$AT$102="","",[3]Ficha1!$AT$102),"
",IF([3]Ficha1!$AT$103="","",[3]Ficha1!$AT$103),"
",IF([3]Ficha1!$AT$104="","",[3]Ficha1!$AT$104),"
",IF([3]Ficha1!$AT$105="","",[3]Ficha1!$AT$105),"
",IF([3]Ficha1!$AT$106="","",[3]Ficha1!$AT$106),"
",IF([3]Ficha1!$AT$107="","",[3]Ficha1!$AT$107),"
",IF([3]Ficha1!$AT$108="","",[3]Ficha1!$AT$108),"
",IF([3]Ficha1!$AT$109="","",[3]Ficha1!$AT$109),"
",IF([3]Ficha1!$AT$110="","",[3]Ficha1!$AT$110),"
",IF([3]Ficha1!$AT$111="","",[3]Ficha1!$AT$111))</f>
        <v xml:space="preserve">
</v>
      </c>
      <c r="Y15" s="107" t="str">
        <f>IF([3]Ficha1!$AW$102="","",[3]Ficha1!$AW$102)</f>
        <v/>
      </c>
      <c r="Z15" s="9" t="str">
        <f>IF([3]Ficha1!$AZ$102="","",[3]Ficha1!$AZ$102)</f>
        <v/>
      </c>
      <c r="AA15" s="28" t="str">
        <f>IF([3]Ficha1!$J$127="","",[3]Ficha1!$J$127)</f>
        <v>Rara vez (1)</v>
      </c>
      <c r="AB15" s="28" t="str">
        <f>IF([3]Ficha1!$J$134="","",[3]Ficha1!$J$134)</f>
        <v>Moderado (3)</v>
      </c>
      <c r="AC15" s="37" t="str">
        <f>IF([3]Ficha1!$AP$126="","",[3]Ficha1!$AP$126)</f>
        <v>Moderada</v>
      </c>
      <c r="AD15" s="8" t="str">
        <f>IF([3]Ficha1!$AP$130="","",[3]Ficha1!$AP$130)</f>
        <v>Los controles existentes son aplicados de manera oportuna y la desviaciones y resultados no se  documentan.</v>
      </c>
      <c r="AE15" s="37" t="s">
        <v>43</v>
      </c>
      <c r="AF15" s="8" t="s">
        <v>301</v>
      </c>
      <c r="AG15" s="8" t="s">
        <v>162</v>
      </c>
      <c r="AH15" s="8" t="s">
        <v>163</v>
      </c>
      <c r="AI15" s="41" t="s">
        <v>164</v>
      </c>
      <c r="AJ15" s="41" t="s">
        <v>165</v>
      </c>
      <c r="AK15" s="239" t="s">
        <v>1012</v>
      </c>
      <c r="AL15" s="240">
        <v>1</v>
      </c>
      <c r="AM15" s="269" t="s">
        <v>1014</v>
      </c>
      <c r="AN15" s="8" t="s">
        <v>424</v>
      </c>
      <c r="AO15" s="8" t="s">
        <v>166</v>
      </c>
      <c r="AP15" s="42" t="s">
        <v>302</v>
      </c>
      <c r="AQ15" s="53" t="s">
        <v>167</v>
      </c>
      <c r="AR15" s="89" t="s">
        <v>168</v>
      </c>
      <c r="AS15" s="288" t="s">
        <v>1015</v>
      </c>
      <c r="AT15" s="289">
        <v>1</v>
      </c>
      <c r="AU15" s="283" t="s">
        <v>1016</v>
      </c>
      <c r="AV15" s="91"/>
      <c r="AW15" s="8"/>
      <c r="AX15" s="10"/>
    </row>
    <row r="16" spans="1:50" s="54" customFormat="1" ht="308.25" customHeight="1" x14ac:dyDescent="0.25">
      <c r="A16" s="357"/>
      <c r="B16" s="55" t="str">
        <f>IF([3]Ficha2!$V$13="","",[3]Ficha2!$V$13)</f>
        <v xml:space="preserve">Riesgo de Gestión </v>
      </c>
      <c r="C16" s="55" t="str">
        <f>IF([3]Ficha2!$AY$24="","",[3]Ficha2!$AY$24)</f>
        <v>Financiero</v>
      </c>
      <c r="D16" s="26" t="s">
        <v>115</v>
      </c>
      <c r="E16" s="26" t="s">
        <v>188</v>
      </c>
      <c r="F16" s="11" t="str">
        <f>CONCATENATE(IF([3]Ficha2!$D$29="","",[3]Ficha2!$D$29),"
",IF([3]Ficha2!$D$30="","",[3]Ficha2!$D$30),"
",IF([3]Ficha2!$D$31="","",[3]Ficha2!$D$31),"
",IF([3]Ficha2!$D$32="","",[3]Ficha2!$D$32),"
",IF([3]Ficha2!$D$33="","",[3]Ficha2!$D$33),"
",IF([3]Ficha2!$D$34="","",[3]Ficha2!$D$34))</f>
        <v xml:space="preserve">--- Ningún Trámite y Procedimiento Administrativo
</v>
      </c>
      <c r="G16" s="11" t="str">
        <f>IF([3]Ficha2!$AD$29="","",[3]Ficha2!$AD$29)</f>
        <v>Procesos misionales y estratégicos misionales en el Sistema Integrado de Gestión</v>
      </c>
      <c r="H16" s="11" t="str">
        <f>CONCATENATE(IF([3]Ficha2!$J$39="","",[3]Ficha2!$J$39),"
",IF([3]Ficha2!$J$40="","",[3]Ficha2!$J$40),"
",IF([3]Ficha2!$J$41="","",[3]Ficha2!$J$41),"
",IF([3]Ficha2!$J$42="","",[3]Ficha2!$J$42),"
",IF([3]Ficha2!$J$43="","",[3]Ficha2!$J$43),"
",IF([3]Ficha2!$J$44="","",[3]Ficha2!$J$44),"
",IF([3]Ficha2!$J$45="","",[3]Ficha2!$J$45),"
",IF([3]Ficha2!$J$46="","",[3]Ficha2!$J$46),"
",IF([3]Ficha2!$J$47="","",[3]Ficha2!$J$47),"
",IF([3]Ficha2!$J$48="","",[3]Ficha2!$J$48))</f>
        <v xml:space="preserve">Falta de comunicación asertiva y efectiva entre las áreas responsables de la formulación del anteproyecto del presupuesto.
</v>
      </c>
      <c r="I16" s="11" t="str">
        <f>CONCATENATE(IF([3]Ficha2!$J$51="","",[3]Ficha2!$J$51),"
",IF([3]Ficha2!$J$52="","",[3]Ficha2!$J$52),"
",IF([3]Ficha2!$J$53="","",[3]Ficha2!$J$53),"
",IF([3]Ficha2!$J$54="","",[3]Ficha2!$J$54),"
",IF([3]Ficha2!$J$55="","",[3]Ficha2!$J$55),"
",IF([3]Ficha2!$J$56="","",[3]Ficha2!$J$56),"
",IF([3]Ficha2!$J$57="","",[3]Ficha2!$J$57),"
",IF([3]Ficha2!$J$58="","",[3]Ficha2!$J$58),"
",IF([3]Ficha2!$J$59="","",[3]Ficha2!$J$59),"
",IF([3]Ficha2!$J$60="","",[3]Ficha2!$J$60))</f>
        <v xml:space="preserve">Reducción de presupuesto por las políticas impartidas del Gobierno Nación,  tanto de los Rubros presupuestales de Ingresos como de Gastos.
</v>
      </c>
      <c r="J16" s="51" t="s">
        <v>169</v>
      </c>
      <c r="K16" s="25" t="str">
        <f>IF([3]Ficha2!$J$72="","",[3]Ficha2!$J$72)</f>
        <v>Posible (3)</v>
      </c>
      <c r="L16" s="25" t="str">
        <f>IF([3]Ficha2!$J$79="","",[3]Ficha2!$J$79)</f>
        <v>Moderado (3)</v>
      </c>
      <c r="M16" s="108" t="str">
        <f>IF([3]Ficha2!$AP$68="","",[3]Ficha2!$AP$68)</f>
        <v>Alta</v>
      </c>
      <c r="N16" s="11" t="str">
        <f>IF([3]Ficha2!$AP$72="","",[3]Ficha2!$AP$72)</f>
        <v xml:space="preserve"> La probabilidad de que suceda se ubica en una escala de 4 y el impacto 3, por tanto se pueden presentar Pago de sanciones económicas por incumplimiento en la normatividad aplicable ante un ente regulador, las cuales afectan en un valor ≥1% y &lt;5% del presupuesto general de la entida. </v>
      </c>
      <c r="O16" s="56" t="str">
        <f>CONCATENATE(IF([3]Ficha2!$D$87="","",[3]Ficha2!$D$87),"
",IF([3]Ficha2!$D$88="","",[3]Ficha2!$D$88),"
",IF([3]Ficha2!$D$89="","",[3]Ficha2!$D$89),"
",IF([3]Ficha2!$D$90="","",[3]Ficha2!$D$90),"
",IF([3]Ficha2!$D$91="","",[3]Ficha2!$D$91),"
",IF([3]Ficha2!$D$92="","",[3]Ficha2!$D$92),"
",IF([3]Ficha2!$D$93="","",[3]Ficha2!$D$93),"
",IF([3]Ficha2!$D$94="","",[3]Ficha2!$D$94),"
",IF([3]Ficha2!$D$95="","",[3]Ficha2!$D$95),"
",IF([3]Ficha2!$D$96="","",[3]Ficha2!$D$96))</f>
        <v xml:space="preserve">Verificar que todas las necesidades de presupuesto reportadas por los procesos de la entidad se encuentren registrados en la hoja de trabajo anteproyecto ideal.
Validar que todas las necesidades de presupuesto reportadas por los procesos de la entidad se encuentren registrados en la hoja de trabajo anteproyecto ideal.
</v>
      </c>
      <c r="P16" s="12" t="str">
        <f>CONCATENATE(IF([3]Ficha2!$AL$87="","",[3]Ficha2!$AL$87),"
",IF([3]Ficha2!$AL$88="","",[3]Ficha2!$AL$88),"
",IF([3]Ficha2!$AL$89="","",[3]Ficha2!$AL$89),"
",IF([3]Ficha2!$AL$90="","",[3]Ficha2!$AL$90),"
",IF([3]Ficha2!$AL$91="","",[3]Ficha2!$AL$91),"
",IF([3]Ficha2!$AL$92="","",[3]Ficha2!$AL$92),"
",IF([3]Ficha2!$AL$93="","",[3]Ficha2!$AL$93),"
",IF([3]Ficha2!$AL$94="","",[3]Ficha2!$AL$94),"
",IF([3]Ficha2!$AL$95="","",[3]Ficha2!$AL$95),"
",IF([3]Ficha2!$AL$96="","",[3]Ficha2!$AL$96))</f>
        <v xml:space="preserve">Fuerte
Fuerte
</v>
      </c>
      <c r="Q16" s="12" t="str">
        <f>CONCATENATE(IF([3]Ficha2!$AR$87="","",[3]Ficha2!$AR$87),"
",IF([3]Ficha2!$AR$88="","",[3]Ficha2!$AR$88),"
",IF([3]Ficha2!$AR$89="","",[3]Ficha2!$AR$89),"
",IF([3]Ficha2!$AR$90="","",[3]Ficha2!$AR$90),"
",IF([3]Ficha2!$AR$91="","",[3]Ficha2!$AR$91),"
",IF([3]Ficha2!$AR$92="","",[3]Ficha2!$AR$92),"
",IF([3]Ficha2!$AR$93="","",[3]Ficha2!$AR$93),"
",IF([3]Ficha2!$AR$94="","",[3]Ficha2!$AR$94),"
",IF([3]Ficha2!$AR$95="","",[3]Ficha2!$AR$95),"
",IF([3]Ficha2!$AR$96="","",[3]Ficha2!$AR$96))</f>
        <v xml:space="preserve">Fuerte
Fuerte
</v>
      </c>
      <c r="R16" s="12" t="str">
        <f>CONCATENATE(IF([3]Ficha2!$AT$87="","",[3]Ficha2!$AT$87),"
",IF([3]Ficha2!$AT$88="","",[3]Ficha2!$AT$88),"
",IF([3]Ficha2!$AT$89="","",[3]Ficha2!$AT$89),"
",IF([3]Ficha2!$AT$90="","",[3]Ficha2!$AT$90),"
",IF([3]Ficha2!$AT$91="","",[3]Ficha2!$AT$91),"
",IF([3]Ficha2!$AT$92="","",[3]Ficha2!$AT$92),"
",IF([3]Ficha2!$AT$93="","",[3]Ficha2!$AT$93),"
",IF([3]Ficha2!$AT$94="","",[3]Ficha2!$AT$94),"
",IF([3]Ficha2!$AT$95="","",[3]Ficha2!$AT$95),"
",IF([3]Ficha2!$AT$96="","",[3]Ficha2!$AT$96))</f>
        <v xml:space="preserve">Fuerte
Fuerte
</v>
      </c>
      <c r="S16" s="108" t="str">
        <f>IF([3]Ficha2!$AW$87="","",[3]Ficha2!$AW$87)</f>
        <v>Fuerte</v>
      </c>
      <c r="T16" s="12" t="str">
        <f>IF([3]Ficha2!$AZ$87="","",[3]Ficha2!$AZ$87)</f>
        <v>Directamente</v>
      </c>
      <c r="U16" s="11" t="str">
        <f>CONCATENATE(IF([3]Ficha2!$D$102="","",[3]Ficha2!$D$102),"
",IF([3]Ficha2!$D$103="","",[3]Ficha2!$D$103),"
",IF([3]Ficha2!$D$104="","",[3]Ficha2!$D$104),"
",IF([3]Ficha2!$D$105="","",[3]Ficha2!$D$105),"
",IF([3]Ficha2!$D$106="","",[3]Ficha2!$D$106),"
",IF([3]Ficha2!$D$107="","",[3]Ficha2!$D$107),"
",IF([3]Ficha2!$D$108="","",[3]Ficha2!$D$108),"
",IF([3]Ficha2!$D$109="","",[3]Ficha2!$D$109),"
",IF([3]Ficha2!$D$110="","",[3]Ficha2!$D$110),"
",IF([3]Ficha2!$D$111="","",[3]Ficha2!$D$111))</f>
        <v xml:space="preserve">Demostrar a los entes de control o regulacón que se solicitaron los recursos, pero por techos macroeconomicos no fueron asigandos 
</v>
      </c>
      <c r="V16" s="12" t="str">
        <f>CONCATENATE(IF([3]Ficha2!$AL$102="","",[3]Ficha2!$AL$102),"
",IF([3]Ficha2!$AL$103="","",[3]Ficha2!$AL$103),"
",IF([3]Ficha2!$AL$104="","",[3]Ficha2!$AL$104),"
",IF([3]Ficha2!$AL$105="","",[3]Ficha2!$AL$105),"
",IF([3]Ficha2!$AL$106="","",[3]Ficha2!$AL$106),"
",IF([3]Ficha2!$AL$107="","",[3]Ficha2!$AL$107),"
",IF([3]Ficha2!$AL$108="","",[3]Ficha2!$AL$108),"
",IF([3]Ficha2!$AL$109="","",[3]Ficha2!$AL$109),"
",IF([3]Ficha2!$AL$110="","",[3]Ficha2!$AL$110),"
",IF([3]Ficha2!$AL$111="","",[3]Ficha2!$AL$111))</f>
        <v xml:space="preserve">Fuerte
</v>
      </c>
      <c r="W16" s="12" t="str">
        <f>CONCATENATE(IF([3]Ficha2!$AR$102="","",[3]Ficha2!$AR$102),"
",IF([3]Ficha2!$AR$103="","",[3]Ficha2!$AR$103),"
",IF([3]Ficha2!$AR$104="","",[3]Ficha2!$AR$104),"
",IF([3]Ficha2!$AR$105="","",[3]Ficha2!$AR$105),"
",IF([3]Ficha2!$AR$106="","",[3]Ficha2!$AR$106),"
",IF([3]Ficha2!$AR$107="","",[3]Ficha2!$AR$107),"
",IF([3]Ficha2!$AR$108="","",[3]Ficha2!$AR$108),"
",IF([3]Ficha2!$AR$109="","",[3]Ficha2!$AR$109),"
",IF([3]Ficha2!$AR$110="","",[3]Ficha2!$AR$110),"
",IF([3]Ficha2!$AR$111="","",[3]Ficha2!$AR$111))</f>
        <v xml:space="preserve">Fuerte
</v>
      </c>
      <c r="X16" s="12" t="str">
        <f>CONCATENATE(IF([3]Ficha2!$AT$102="","",[3]Ficha2!$AT$102),"
",IF([3]Ficha2!$AT$103="","",[3]Ficha2!$AT$103),"
",IF([3]Ficha2!$AT$104="","",[3]Ficha2!$AT$104),"
",IF([3]Ficha2!$AT$105="","",[3]Ficha2!$AT$105),"
",IF([3]Ficha2!$AT$106="","",[3]Ficha2!$AT$106),"
",IF([3]Ficha2!$AT$107="","",[3]Ficha2!$AT$107),"
",IF([3]Ficha2!$AT$108="","",[3]Ficha2!$AT$108),"
",IF([3]Ficha2!$AT$109="","",[3]Ficha2!$AT$109),"
",IF([3]Ficha2!$AT$110="","",[3]Ficha2!$AT$110),"
",IF([3]Ficha2!$AT$111="","",[3]Ficha2!$AT$111))</f>
        <v xml:space="preserve">Fuerte
</v>
      </c>
      <c r="Y16" s="108" t="str">
        <f>IF([3]Ficha2!$AW$102="","",[3]Ficha2!$AW$102)</f>
        <v>Fuerte</v>
      </c>
      <c r="Z16" s="12" t="str">
        <f>IF([3]Ficha2!$AZ$102="","",[3]Ficha2!$AZ$102)</f>
        <v>Directamente</v>
      </c>
      <c r="AA16" s="25" t="str">
        <f>IF([3]Ficha2!$J$127="","",[3]Ficha2!$J$127)</f>
        <v>Rara vez (1)</v>
      </c>
      <c r="AB16" s="25" t="str">
        <f>IF([3]Ficha2!$J$134="","",[3]Ficha2!$J$134)</f>
        <v>Insignificante (1)</v>
      </c>
      <c r="AC16" s="187" t="str">
        <f>IF([3]Ficha2!$AP$126="","",[3]Ficha2!$AP$126)</f>
        <v>Baja</v>
      </c>
      <c r="AD16" s="11" t="str">
        <f>IF([3]Ficha2!$AP$130="","",[3]Ficha2!$AP$130)</f>
        <v>Al contar con una primera versión de anteproyecto de presupuesto en febrero de cada vigencias, se garantizaría la inclusión de todas las necesidades de la entidad</v>
      </c>
      <c r="AE16" s="187" t="s">
        <v>45</v>
      </c>
      <c r="AF16" s="11" t="s">
        <v>170</v>
      </c>
      <c r="AG16" s="11" t="s">
        <v>171</v>
      </c>
      <c r="AH16" s="11" t="s">
        <v>172</v>
      </c>
      <c r="AI16" s="57" t="s">
        <v>173</v>
      </c>
      <c r="AJ16" s="57" t="s">
        <v>174</v>
      </c>
      <c r="AK16" s="57" t="s">
        <v>900</v>
      </c>
      <c r="AL16" s="241" t="s">
        <v>897</v>
      </c>
      <c r="AM16" s="57" t="s">
        <v>958</v>
      </c>
      <c r="AN16" s="11" t="s">
        <v>178</v>
      </c>
      <c r="AO16" s="11" t="s">
        <v>177</v>
      </c>
      <c r="AP16" s="11" t="s">
        <v>303</v>
      </c>
      <c r="AQ16" s="57" t="s">
        <v>176</v>
      </c>
      <c r="AR16" s="90" t="s">
        <v>175</v>
      </c>
      <c r="AS16" s="57" t="s">
        <v>1027</v>
      </c>
      <c r="AT16" s="229">
        <v>0.18</v>
      </c>
      <c r="AU16" s="116" t="s">
        <v>1028</v>
      </c>
      <c r="AV16" s="92"/>
      <c r="AW16" s="11"/>
      <c r="AX16" s="13"/>
    </row>
    <row r="17" spans="1:50" s="54" customFormat="1" ht="129.94999999999999" customHeight="1" x14ac:dyDescent="0.25">
      <c r="A17" s="358"/>
      <c r="B17" s="418" t="str">
        <f>IF([3]Ficha3!$V$13="","",[3]Ficha3!$V$13)</f>
        <v xml:space="preserve">Riesgo de Gestión </v>
      </c>
      <c r="C17" s="418" t="str">
        <f>IF([3]Ficha3!$AY$24="","",[3]Ficha3!$AY$24)</f>
        <v>Cumplimiento</v>
      </c>
      <c r="D17" s="484" t="s">
        <v>159</v>
      </c>
      <c r="E17" s="484" t="s">
        <v>189</v>
      </c>
      <c r="F17" s="422" t="str">
        <f>CONCATENATE(IF([3]Ficha3!$D$29="","",[3]Ficha3!$D$29),"
",IF([3]Ficha3!$D$30="","",[3]Ficha3!$D$30),"
",IF([3]Ficha3!$D$31="","",[3]Ficha3!$D$31),"
",IF([3]Ficha3!$D$32="","",[3]Ficha3!$D$32),"
",IF([3]Ficha3!$D$33="","",[3]Ficha3!$D$33),"
",IF([3]Ficha3!$D$34="","",[3]Ficha3!$D$34))</f>
        <v xml:space="preserve">--- Ningún Trámite y Procedimiento Administrativo
</v>
      </c>
      <c r="G17" s="422" t="str">
        <f>IF([3]Ficha3!$AD$29="","",[3]Ficha3!$AD$29)</f>
        <v>Todos los procesos en el Sistema Integrado de Gestión</v>
      </c>
      <c r="H17" s="422" t="s">
        <v>180</v>
      </c>
      <c r="I17" s="422" t="str">
        <f>CONCATENATE(IF([3]Ficha3!$J$51="","",[3]Ficha3!$J$51),"
",IF([3]Ficha3!$J$52="","",[3]Ficha3!$J$52),"
",IF([3]Ficha3!$J$53="","",[3]Ficha3!$J$53),"
",IF([3]Ficha3!$J$54="","",[3]Ficha3!$J$54),"
",IF([3]Ficha3!$J$55="","",[3]Ficha3!$J$55),"
",IF([3]Ficha3!$J$56="","",[3]Ficha3!$J$56),"
",IF([3]Ficha3!$J$57="","",[3]Ficha3!$J$57),"
",IF([3]Ficha3!$J$58="","",[3]Ficha3!$J$58),"
",IF([3]Ficha3!$J$59="","",[3]Ficha3!$J$59),"
",IF([3]Ficha3!$J$60="","",[3]Ficha3!$J$60))</f>
        <v xml:space="preserve">Cambios en la normatividad 
Sanciones por parte de Entes de control 
</v>
      </c>
      <c r="J17" s="422" t="s">
        <v>179</v>
      </c>
      <c r="K17" s="455" t="str">
        <f>IF([3]Ficha3!$J$72="","",[3]Ficha3!$J$72)</f>
        <v>Posible (3)</v>
      </c>
      <c r="L17" s="455" t="str">
        <f>IF([3]Ficha3!$J$79="","",[3]Ficha3!$J$79)</f>
        <v>Moderado (3)</v>
      </c>
      <c r="M17" s="459" t="str">
        <f>IF([3]Ficha3!$AP$68="","",[3]Ficha3!$AP$68)</f>
        <v>Alta</v>
      </c>
      <c r="N17" s="422" t="str">
        <f>IF([3]Ficha3!$AP$72="","",[3]Ficha3!$AP$72)</f>
        <v xml:space="preserve"> La probabilidad de que suceda se ubica en una escala de 3 y el impacto 3, por tanto se puede Interrumpir las operaciones de la Entidad por un (1) día  y/o reclamaciones o quejas de los usuarios que podrían implicar una denuncia ante los entes reguladores o una demanda de largo alcance para la entidad  y/o
Inoportunidad en la información ocasionando retrasos en la atención a los usuarios  y/o Reproceso de actividades y aumento de carga operativa  y/o  Imagen institucional afectada en el orden nacional o regional por retrasos en la prestación del servicio a los usuarios o ciudadanos  y/o
 Investigaciones penales, fiscales o disciplinarias.</v>
      </c>
      <c r="O17" s="422" t="s">
        <v>304</v>
      </c>
      <c r="P17" s="457" t="str">
        <f>CONCATENATE(IF([3]Ficha3!$AL$87="","",[3]Ficha3!$AL$87),"
",IF([3]Ficha3!$AL$88="","",[3]Ficha3!$AL$88),"
",IF([3]Ficha3!$AL$89="","",[3]Ficha3!$AL$89),"
",IF([3]Ficha3!$AL$90="","",[3]Ficha3!$AL$90),"
",IF([3]Ficha3!$AL$91="","",[3]Ficha3!$AL$91),"
",IF([3]Ficha3!$AL$92="","",[3]Ficha3!$AL$92),"
",IF([3]Ficha3!$AL$93="","",[3]Ficha3!$AL$93),"
",IF([3]Ficha3!$AL$94="","",[3]Ficha3!$AL$94),"
",IF([3]Ficha3!$AL$95="","",[3]Ficha3!$AL$95),"
",IF([3]Ficha3!$AL$96="","",[3]Ficha3!$AL$96))</f>
        <v xml:space="preserve">Fuerte
Fuerte
</v>
      </c>
      <c r="Q17" s="457" t="str">
        <f>CONCATENATE(IF([3]Ficha3!$AR$87="","",[3]Ficha3!$AR$87),"
",IF([3]Ficha3!$AR$88="","",[3]Ficha3!$AR$88),"
",IF([3]Ficha3!$AR$89="","",[3]Ficha3!$AR$89),"
",IF([3]Ficha3!$AR$90="","",[3]Ficha3!$AR$90),"
",IF([3]Ficha3!$AR$91="","",[3]Ficha3!$AR$91),"
",IF([3]Ficha3!$AR$92="","",[3]Ficha3!$AR$92),"
",IF([3]Ficha3!$AR$93="","",[3]Ficha3!$AR$93),"
",IF([3]Ficha3!$AR$94="","",[3]Ficha3!$AR$94),"
",IF([3]Ficha3!$AR$95="","",[3]Ficha3!$AR$95),"
",IF([3]Ficha3!$AR$96="","",[3]Ficha3!$AR$96))</f>
        <v xml:space="preserve">Fuerte
Fuerte
</v>
      </c>
      <c r="R17" s="457" t="str">
        <f>CONCATENATE(IF([3]Ficha3!$AT$87="","",[3]Ficha3!$AT$87),"
",IF([3]Ficha3!$AT$88="","",[3]Ficha3!$AT$88),"
",IF([3]Ficha3!$AT$89="","",[3]Ficha3!$AT$89),"
",IF([3]Ficha3!$AT$90="","",[3]Ficha3!$AT$90),"
",IF([3]Ficha3!$AT$91="","",[3]Ficha3!$AT$91),"
",IF([3]Ficha3!$AT$92="","",[3]Ficha3!$AT$92),"
",IF([3]Ficha3!$AT$93="","",[3]Ficha3!$AT$93),"
",IF([3]Ficha3!$AT$94="","",[3]Ficha3!$AT$94),"
",IF([3]Ficha3!$AT$95="","",[3]Ficha3!$AT$95),"
",IF([3]Ficha3!$AT$96="","",[3]Ficha3!$AT$96))</f>
        <v xml:space="preserve">Fuerte
Fuerte
</v>
      </c>
      <c r="S17" s="459" t="str">
        <f>IF([3]Ficha3!$AW$87="","",[3]Ficha3!$AW$87)</f>
        <v>Fuerte</v>
      </c>
      <c r="T17" s="457" t="str">
        <f>IF([3]Ficha3!$AZ$87="","",[3]Ficha3!$AZ$87)</f>
        <v>Directamente</v>
      </c>
      <c r="U17" s="422" t="str">
        <f>CONCATENATE(IF([3]Ficha3!$D$102="","",[3]Ficha3!$D$102),"
",IF([3]Ficha3!$D$103="","",[3]Ficha3!$D$103),"
",IF([3]Ficha3!$D$104="","",[3]Ficha3!$D$104),"
",IF([3]Ficha3!$D$105="","",[3]Ficha3!$D$105),"
",IF([3]Ficha3!$D$106="","",[3]Ficha3!$D$106),"
",IF([3]Ficha3!$D$107="","",[3]Ficha3!$D$107),"
",IF([3]Ficha3!$D$108="","",[3]Ficha3!$D$108),"
",IF([3]Ficha3!$D$109="","",[3]Ficha3!$D$109),"
",IF([3]Ficha3!$D$110="","",[3]Ficha3!$D$110),"
",IF([3]Ficha3!$D$111="","",[3]Ficha3!$D$111))</f>
        <v xml:space="preserve">
</v>
      </c>
      <c r="V17" s="422" t="str">
        <f>CONCATENATE(IF([3]Ficha3!$AL$102="","",[3]Ficha3!$AL$102),"
",IF([3]Ficha3!$AL$103="","",[3]Ficha3!$AL$103),"
",IF([3]Ficha3!$AL$104="","",[3]Ficha3!$AL$104),"
",IF([3]Ficha3!$AL$105="","",[3]Ficha3!$AL$105),"
",IF([3]Ficha3!$AL$106="","",[3]Ficha3!$AL$106),"
",IF([3]Ficha3!$AL$107="","",[3]Ficha3!$AL$107),"
",IF([3]Ficha3!$AL$108="","",[3]Ficha3!$AL$108),"
",IF([3]Ficha3!$AL$109="","",[3]Ficha3!$AL$109),"
",IF([3]Ficha3!$AL$110="","",[3]Ficha3!$AL$110),"
",IF([3]Ficha3!$AL$111="","",[3]Ficha3!$AL$111))</f>
        <v xml:space="preserve">
</v>
      </c>
      <c r="W17" s="422" t="str">
        <f>CONCATENATE(IF([3]Ficha3!$AR$102="","",[3]Ficha3!$AR$102),"
",IF([3]Ficha3!$AR$103="","",[3]Ficha3!$AR$103),"
",IF([3]Ficha3!$AR$104="","",[3]Ficha3!$AR$104),"
",IF([3]Ficha3!$AR$105="","",[3]Ficha3!$AR$105),"
",IF([3]Ficha3!$AR$106="","",[3]Ficha3!$AR$106),"
",IF([3]Ficha3!$AR$107="","",[3]Ficha3!$AR$107),"
",IF([3]Ficha3!$AR$108="","",[3]Ficha3!$AR$108),"
",IF([3]Ficha3!$AR$109="","",[3]Ficha3!$AR$109),"
",IF([3]Ficha3!$AR$110="","",[3]Ficha3!$AR$110),"
",IF([3]Ficha3!$AR$111="","",[3]Ficha3!$AR$111))</f>
        <v xml:space="preserve">
</v>
      </c>
      <c r="X17" s="422" t="str">
        <f>CONCATENATE(IF([3]Ficha3!$AT$102="","",[3]Ficha3!$AT$102),"
",IF([3]Ficha3!$AT$103="","",[3]Ficha3!$AT$103),"
",IF([3]Ficha3!$AT$104="","",[3]Ficha3!$AT$104),"
",IF([3]Ficha3!$AT$105="","",[3]Ficha3!$AT$105),"
",IF([3]Ficha3!$AT$106="","",[3]Ficha3!$AT$106),"
",IF([3]Ficha3!$AT$107="","",[3]Ficha3!$AT$107),"
",IF([3]Ficha3!$AT$108="","",[3]Ficha3!$AT$108),"
",IF([3]Ficha3!$AT$109="","",[3]Ficha3!$AT$109),"
",IF([3]Ficha3!$AT$110="","",[3]Ficha3!$AT$110),"
",IF([3]Ficha3!$AT$111="","",[3]Ficha3!$AT$111))</f>
        <v xml:space="preserve">
</v>
      </c>
      <c r="Y17" s="538" t="str">
        <f>IF([3]Ficha3!$AW$102="","",[3]Ficha3!$AW$102)</f>
        <v/>
      </c>
      <c r="Z17" s="422" t="str">
        <f>IF([3]Ficha3!$AZ$102="","",[3]Ficha3!$AZ$102)</f>
        <v/>
      </c>
      <c r="AA17" s="455" t="str">
        <f>IF([3]Ficha3!$J$127="","",[3]Ficha3!$J$127)</f>
        <v>Rara vez (1)</v>
      </c>
      <c r="AB17" s="455" t="str">
        <f>IF([3]Ficha3!$J$134="","",[3]Ficha3!$J$134)</f>
        <v>Moderado (3)</v>
      </c>
      <c r="AC17" s="461" t="str">
        <f>IF([3]Ficha3!$AP$126="","",[3]Ficha3!$AP$126)</f>
        <v>Moderada</v>
      </c>
      <c r="AD17" s="422" t="str">
        <f>IF([3]Ficha3!$AP$130="","",[3]Ficha3!$AP$130)</f>
        <v>Al solicitar y verifiar que todos la planes que soliciten a través del Decreto 612 de 2018 y/o alguna otra norma que lo reglamente se encuentren en el orden del día de Comité Institucional de Gestión y Desempeño se garantiza el cumplimiento de la normatividad vigente de las Entidades Públicas</v>
      </c>
      <c r="AE17" s="461" t="s">
        <v>43</v>
      </c>
      <c r="AF17" s="422" t="str">
        <f>CONCATENATE(IF([3]Ficha3!$V$155="","",[3]Ficha3!$V$155),"
",IF([3]Ficha3!$V$156="","",[3]Ficha3!$V$156),"
",IF([3]Ficha3!$V$157="","",[3]Ficha3!$V$157),"
",IF([3]Ficha3!$V$158="","",[3]Ficha3!$V$158),"
",IF([3]Ficha3!$V$159="","",[3]Ficha3!$V$159),"
",IF([3]Ficha3!$V$160="","",[3]Ficha3!$V$160),"
",IF([3]Ficha3!$V$161="","",[3]Ficha3!$V$161),"
",IF([3]Ficha3!$V$162="","",[3]Ficha3!$V$162),"
",IF([3]Ficha3!$V$163="","",[3]Ficha3!$V$163),"
",IF([3]Ficha3!$V$164="","",[3]Ficha3!$V$164),"
_______________
",IF([3]Ficha3!$V$165="","",[3]Ficha3!$V$165),"
",IF([3]Ficha3!$V$166="","",[3]Ficha3!$V$166),"
",IF([3]Ficha3!$V$167="","",[3]Ficha3!$V$167),"
",IF([3]Ficha3!$V$168="","",[3]Ficha3!$V$168),"
",IF([3]Ficha3!$V$169="","",[3]Ficha3!$V$169),"
",IF([3]Ficha3!$V$170="","",[3]Ficha3!$V$170),"
",IF([3]Ficha3!$V$171="","",[3]Ficha3!$V$171),"
",IF([3]Ficha3!$V$172="","",[3]Ficha3!$V$172),"
",IF([3]Ficha3!$V$173="","",[3]Ficha3!$V$173),"
",IF([3]Ficha3!$V$164="","",[3]Ficha3!$V$174),"")</f>
        <v xml:space="preserve">
_______________
</v>
      </c>
      <c r="AG17" s="422" t="str">
        <f>CONCATENATE(IF([3]Ficha3!$AH$155="","",[3]Ficha3!$AH$155),"
",IF([3]Ficha3!$AH$156="","",[3]Ficha3!$AH$156),"
",IF([3]Ficha3!$AH$157="","",[3]Ficha3!$AH$157),"
",IF([3]Ficha3!$AH$158="","",[3]Ficha3!$AH$158),"
",IF([3]Ficha3!$AH$159="","",[3]Ficha3!$AH$159),"
",IF([3]Ficha3!$AH$160="","",[3]Ficha3!$AH$160),"
",IF([3]Ficha3!$AH$161="","",[3]Ficha3!$AH$161),"
",IF([3]Ficha3!$AH$162="","",[3]Ficha3!$AH$162),"
",IF([3]Ficha3!$AH$163="","",[3]Ficha3!$AH$163),"
",IF([3]Ficha3!$AH$164="","",[3]Ficha3!$AH$164),"
_______________
",IF([3]Ficha3!$AH$165="","",[3]Ficha3!$AH$165),"
",IF([3]Ficha3!$AH$166="","",[3]Ficha3!$AH$166),"
",IF([3]Ficha3!$AH$167="","",[3]Ficha3!$AH$167),"
",IF([3]Ficha3!$AH$168="","",[3]Ficha3!$AH$168),"
",IF([3]Ficha3!$AH$169="","",[3]Ficha3!$AH$169),"
",IF([3]Ficha3!$AH$170="","",[3]Ficha3!$AH$170),"
",IF([3]Ficha3!$AH$171="","",[3]Ficha3!$AH$171),"
",IF([3]Ficha3!$AH$172="","",[3]Ficha3!$AH$172),"
",IF([3]Ficha3!$AH$173="","",[3]Ficha3!$AH$173),"
",IF([3]Ficha3!$AH$164="","",[3]Ficha3!$AH$174),"")</f>
        <v xml:space="preserve">
_______________
</v>
      </c>
      <c r="AH17" s="422" t="str">
        <f>CONCATENATE(IF([3]Ficha3!$AQ$155="","",[3]Ficha3!$AQ$155),"
",IF([3]Ficha3!$AQ$156="","",[3]Ficha3!$AQ$156),"
",IF([3]Ficha3!$AQ$157="","",[3]Ficha3!$AQ$157),"
",IF([3]Ficha3!$AQ$158="","",[3]Ficha3!$AQ$158),"
",IF([3]Ficha3!$AQ$159="","",[3]Ficha3!$AQ$159),"
",IF([3]Ficha3!$AQ$160="","",[3]Ficha3!$AQ$160),"
",IF([3]Ficha3!$AQ$161="","",[3]Ficha3!$AQ$161),"
",IF([3]Ficha3!$AQ$162="","",[3]Ficha3!$AQ$162),"
",IF([3]Ficha3!$AQ$163="","",[3]Ficha3!$AQ$163),"
",IF([3]Ficha3!$AQ$164="","",[3]Ficha3!$AQ$164),"
_______________
",IF([3]Ficha3!$AQ$165="","",[3]Ficha3!$AQ$165),"
",IF([3]Ficha3!$AQ$166="","",[3]Ficha3!$AQ$166),"
",IF([3]Ficha3!$AQ$167="","",[3]Ficha3!$AQ$167),"
",IF([3]Ficha3!$AQ$168="","",[3]Ficha3!$AQ$168),"
",IF([3]Ficha3!$AQ$169="","",[3]Ficha3!$AQ$169),"
",IF([3]Ficha3!$AQ$170="","",[3]Ficha3!$AQ$170),"
",IF([3]Ficha3!$AQ$171="","",[3]Ficha3!$AQ$171),"
",IF([3]Ficha3!$AQ$172="","",[3]Ficha3!$AQ$172),"
",IF([3]Ficha3!$AQ$173="","",[3]Ficha3!$AQ$173),"
",IF([3]Ficha3!$AQ$164="","",[3]Ficha3!$AQ$174),"")</f>
        <v xml:space="preserve">
_______________
</v>
      </c>
      <c r="AI17" s="514" t="str">
        <f>CONCATENATE(IF([3]Ficha3!$BA$155="","",TEXT([3]Ficha3!$BA$155,"dd/mm/yyyy")),"
",IF([3]Ficha3!$BA$156="","",TEXT([3]Ficha3!$BA$156,"dd/mm/yyyy")),"
",IF([3]Ficha3!$BA$157="","",TEXT([3]Ficha3!$BA$157,"dd/mm/yyyy")),"
",IF([3]Ficha3!$BA$158="","",TEXT([3]Ficha3!$BA$158,"dd/mm/yyyy")),"
",IF([3]Ficha3!$BA$159="","",TEXT([3]Ficha3!$BA$159,"dd/mm/yyyy")),"
",IF([3]Ficha3!$BA$160="","",TEXT([3]Ficha3!$BA$160,"dd/mm/yyyy")),"
",IF([3]Ficha3!$BA$161="","",TEXT([3]Ficha3!$BA$161,"dd/mm/yyyy")),"
",IF([3]Ficha3!$BA$162="","",TEXT([3]Ficha3!$BA$162,"dd/mm/yyyy")),"
",IF([3]Ficha3!$BA$163="","",TEXT([3]Ficha3!$BA$163,"dd/mm/yyyy")),"
",IF([3]Ficha3!$BA$164="","",TEXT([3]Ficha3!$BA$164,"dd/mm/yyyy")),"
_______________
",IF([3]Ficha3!$BA$165="","",TEXT([3]Ficha3!$BA$165,"dd/mm/yyyy")),"
",IF([3]Ficha3!$BA$166="","",TEXT([3]Ficha3!$BA$166,"dd/mm/yyyy")),"
",IF([3]Ficha3!$BA$167="","",TEXT([3]Ficha3!$BA$167,"dd/mm/yyyy")),"
",IF([3]Ficha3!$BA$168="","",TEXT([3]Ficha3!$BA$168,"dd/mm/yyyy")),"
",IF([3]Ficha3!$BA$169="","",TEXT([3]Ficha3!$BA$169,"dd/mm/yyyy")),"
",IF([3]Ficha3!$BA$170="","",TEXT([3]Ficha3!$BA$170,"dd/mm/yyyy")),"
",IF([3]Ficha3!$BA$171="","",TEXT([3]Ficha3!$BA$171,"dd/mm/yyyy")),"
",IF([3]Ficha3!$BA$172="","",TEXT([3]Ficha3!$BA$172,"dd/mm/yyyy")),"
",IF([3]Ficha3!$BA$173="","",TEXT([3]Ficha3!$BA$173,"dd/mm/yyyy")),"
",IF([3]Ficha3!$BA$174="","",TEXT([3]Ficha3!$BA$174,"dd/mm/yyyy")))</f>
        <v xml:space="preserve">
_______________
</v>
      </c>
      <c r="AJ17" s="514" t="str">
        <f>CONCATENATE(IF([3]Ficha3!$BG$155="","",TEXT([3]Ficha3!$BG$155,"dd/mm/yyyy")),"
",IF([3]Ficha3!$BG$156="","",TEXT([3]Ficha3!$BG$156,"dd/mm/yyyy")),"
",IF([3]Ficha3!$BG$157="","",TEXT([3]Ficha3!$BG$157,"dd/mm/yyyy")),"
",IF([3]Ficha3!$BG$158="","",TEXT([3]Ficha3!$BG$158,"dd/mm/yyyy")),"
",IF([3]Ficha3!$BG$159="","",TEXT([3]Ficha3!$BG$159,"dd/mm/yyyy")),"
",IF([3]Ficha3!$BG$160="","",TEXT([3]Ficha3!$BG$160,"dd/mm/yyyy")),"
",IF([3]Ficha3!$BG$161="","",TEXT([3]Ficha3!$BG$161,"dd/mm/yyyy")),"
",IF([3]Ficha3!$BG$162="","",TEXT([3]Ficha3!$BG$162,"dd/mm/yyyy")),"
",IF([3]Ficha3!$BG$163="","",TEXT([3]Ficha3!$BG$163,"dd/mm/yyyy")),"
",IF([3]Ficha3!$BG$164="","",TEXT([3]Ficha3!$BG$164,"dd/mm/yyyy")),"
_______________
",IF([3]Ficha3!$BG$165="","",TEXT([3]Ficha3!$BG$165,"dd/mm/yyyy")),"
",IF([3]Ficha3!$BG$166="","",TEXT([3]Ficha3!$BG$166,"dd/mm/yyyy")),"
",IF([3]Ficha3!$BG$167="","",TEXT([3]Ficha3!$BG$167,"dd/mm/yyyy")),"
",IF([3]Ficha3!$BG$168="","",TEXT([3]Ficha3!$BG$168,"dd/mm/yyyy")),"
",IF([3]Ficha3!$BG$169="","",TEXT([3]Ficha3!$BG$169,"dd/mm/yyyy")),"
",IF([3]Ficha3!$BG$170="","",TEXT([3]Ficha3!$BG$170,"dd/mm/yyyy")),"
",IF([3]Ficha3!$BG$171="","",TEXT([3]Ficha3!$BG$171,"dd/mm/yyyy")),"
",IF([3]Ficha3!$BG$172="","",TEXT([3]Ficha3!$BG$172,"dd/mm/yyyy")),"
",IF([3]Ficha3!$BG$173="","",TEXT([3]Ficha3!$BG$173,"dd/mm/yyyy")),"
",IF([3]Ficha3!$BG$174="","",TEXT([3]Ficha3!$BG$174,"dd/mm/yyyy")))</f>
        <v xml:space="preserve">
_______________
</v>
      </c>
      <c r="AK17" s="545"/>
      <c r="AL17" s="543"/>
      <c r="AM17" s="541" t="s">
        <v>958</v>
      </c>
      <c r="AN17" s="11" t="s">
        <v>714</v>
      </c>
      <c r="AO17" s="11" t="s">
        <v>715</v>
      </c>
      <c r="AP17" s="11" t="s">
        <v>716</v>
      </c>
      <c r="AQ17" s="57" t="s">
        <v>721</v>
      </c>
      <c r="AR17" s="57" t="s">
        <v>722</v>
      </c>
      <c r="AS17" s="162" t="s">
        <v>901</v>
      </c>
      <c r="AT17" s="230">
        <v>1</v>
      </c>
      <c r="AU17" s="174" t="s">
        <v>968</v>
      </c>
      <c r="AV17" s="153"/>
      <c r="AW17" s="133"/>
      <c r="AX17" s="135"/>
    </row>
    <row r="18" spans="1:50" s="54" customFormat="1" ht="129.94999999999999" customHeight="1" thickBot="1" x14ac:dyDescent="0.3">
      <c r="A18" s="355"/>
      <c r="B18" s="419"/>
      <c r="C18" s="419"/>
      <c r="D18" s="487"/>
      <c r="E18" s="487"/>
      <c r="F18" s="423"/>
      <c r="G18" s="423"/>
      <c r="H18" s="423"/>
      <c r="I18" s="423"/>
      <c r="J18" s="423"/>
      <c r="K18" s="456"/>
      <c r="L18" s="456"/>
      <c r="M18" s="460"/>
      <c r="N18" s="423"/>
      <c r="O18" s="423"/>
      <c r="P18" s="458"/>
      <c r="Q18" s="458"/>
      <c r="R18" s="458"/>
      <c r="S18" s="460"/>
      <c r="T18" s="458"/>
      <c r="U18" s="423"/>
      <c r="V18" s="423"/>
      <c r="W18" s="423"/>
      <c r="X18" s="423"/>
      <c r="Y18" s="539"/>
      <c r="Z18" s="423"/>
      <c r="AA18" s="456"/>
      <c r="AB18" s="456"/>
      <c r="AC18" s="462"/>
      <c r="AD18" s="423"/>
      <c r="AE18" s="462"/>
      <c r="AF18" s="423"/>
      <c r="AG18" s="423"/>
      <c r="AH18" s="423"/>
      <c r="AI18" s="515"/>
      <c r="AJ18" s="515"/>
      <c r="AK18" s="546"/>
      <c r="AL18" s="544"/>
      <c r="AM18" s="542"/>
      <c r="AN18" s="139" t="s">
        <v>717</v>
      </c>
      <c r="AO18" s="139" t="s">
        <v>718</v>
      </c>
      <c r="AP18" s="139" t="s">
        <v>719</v>
      </c>
      <c r="AQ18" s="172" t="s">
        <v>867</v>
      </c>
      <c r="AR18" s="173" t="s">
        <v>720</v>
      </c>
      <c r="AS18" s="58" t="s">
        <v>1013</v>
      </c>
      <c r="AT18" s="231">
        <v>1</v>
      </c>
      <c r="AU18" s="174" t="s">
        <v>968</v>
      </c>
      <c r="AV18" s="93"/>
      <c r="AW18" s="14"/>
      <c r="AX18" s="16"/>
    </row>
    <row r="19" spans="1:50" s="113" customFormat="1" ht="12.95" customHeight="1" thickBot="1" x14ac:dyDescent="0.3">
      <c r="AL19" s="207"/>
      <c r="AT19" s="228"/>
      <c r="AU19" s="297"/>
    </row>
    <row r="20" spans="1:50" s="54" customFormat="1" ht="268.5" customHeight="1" x14ac:dyDescent="0.25">
      <c r="A20" s="353" t="s">
        <v>108</v>
      </c>
      <c r="B20" s="488" t="s">
        <v>49</v>
      </c>
      <c r="C20" s="488" t="s">
        <v>50</v>
      </c>
      <c r="D20" s="489" t="s">
        <v>83</v>
      </c>
      <c r="E20" s="489" t="s">
        <v>305</v>
      </c>
      <c r="F20" s="416" t="s">
        <v>84</v>
      </c>
      <c r="G20" s="416" t="s">
        <v>85</v>
      </c>
      <c r="H20" s="416" t="s">
        <v>306</v>
      </c>
      <c r="I20" s="416" t="s">
        <v>307</v>
      </c>
      <c r="J20" s="416" t="s">
        <v>308</v>
      </c>
      <c r="K20" s="453" t="s">
        <v>55</v>
      </c>
      <c r="L20" s="453" t="s">
        <v>86</v>
      </c>
      <c r="M20" s="412" t="s">
        <v>68</v>
      </c>
      <c r="N20" s="416" t="s">
        <v>309</v>
      </c>
      <c r="O20" s="416" t="s">
        <v>87</v>
      </c>
      <c r="P20" s="410" t="s">
        <v>88</v>
      </c>
      <c r="Q20" s="410" t="s">
        <v>88</v>
      </c>
      <c r="R20" s="410" t="s">
        <v>88</v>
      </c>
      <c r="S20" s="412" t="s">
        <v>59</v>
      </c>
      <c r="T20" s="410" t="s">
        <v>60</v>
      </c>
      <c r="U20" s="416" t="s">
        <v>89</v>
      </c>
      <c r="V20" s="410" t="s">
        <v>62</v>
      </c>
      <c r="W20" s="410" t="s">
        <v>62</v>
      </c>
      <c r="X20" s="410" t="s">
        <v>62</v>
      </c>
      <c r="Y20" s="412" t="s">
        <v>62</v>
      </c>
      <c r="Z20" s="410" t="s">
        <v>60</v>
      </c>
      <c r="AA20" s="453" t="s">
        <v>66</v>
      </c>
      <c r="AB20" s="453" t="s">
        <v>86</v>
      </c>
      <c r="AC20" s="500" t="s">
        <v>90</v>
      </c>
      <c r="AD20" s="410"/>
      <c r="AE20" s="500" t="s">
        <v>45</v>
      </c>
      <c r="AF20" s="255" t="s">
        <v>730</v>
      </c>
      <c r="AG20" s="255" t="s">
        <v>730</v>
      </c>
      <c r="AH20" s="255" t="s">
        <v>730</v>
      </c>
      <c r="AI20" s="53" t="s">
        <v>731</v>
      </c>
      <c r="AJ20" s="53" t="s">
        <v>731</v>
      </c>
      <c r="AK20" s="8"/>
      <c r="AL20" s="209"/>
      <c r="AM20" s="8" t="s">
        <v>958</v>
      </c>
      <c r="AN20" s="8" t="s">
        <v>723</v>
      </c>
      <c r="AO20" s="8" t="s">
        <v>724</v>
      </c>
      <c r="AP20" s="8" t="s">
        <v>724</v>
      </c>
      <c r="AQ20" s="8" t="s">
        <v>725</v>
      </c>
      <c r="AR20" s="8" t="s">
        <v>547</v>
      </c>
      <c r="AS20" s="53" t="s">
        <v>947</v>
      </c>
      <c r="AT20" s="232">
        <v>1</v>
      </c>
      <c r="AU20" s="167" t="s">
        <v>968</v>
      </c>
      <c r="AV20" s="91"/>
      <c r="AW20" s="8"/>
      <c r="AX20" s="10"/>
    </row>
    <row r="21" spans="1:50" ht="231.75" customHeight="1" thickBot="1" x14ac:dyDescent="0.3">
      <c r="A21" s="355"/>
      <c r="B21" s="419"/>
      <c r="C21" s="419"/>
      <c r="D21" s="487"/>
      <c r="E21" s="487"/>
      <c r="F21" s="423"/>
      <c r="G21" s="423"/>
      <c r="H21" s="423"/>
      <c r="I21" s="423"/>
      <c r="J21" s="423"/>
      <c r="K21" s="456"/>
      <c r="L21" s="456"/>
      <c r="M21" s="460"/>
      <c r="N21" s="423"/>
      <c r="O21" s="423"/>
      <c r="P21" s="458"/>
      <c r="Q21" s="458"/>
      <c r="R21" s="458"/>
      <c r="S21" s="460"/>
      <c r="T21" s="458"/>
      <c r="U21" s="423"/>
      <c r="V21" s="458"/>
      <c r="W21" s="458"/>
      <c r="X21" s="458"/>
      <c r="Y21" s="460"/>
      <c r="Z21" s="458"/>
      <c r="AA21" s="456"/>
      <c r="AB21" s="456"/>
      <c r="AC21" s="547"/>
      <c r="AD21" s="458"/>
      <c r="AE21" s="547"/>
      <c r="AF21" s="14" t="s">
        <v>730</v>
      </c>
      <c r="AG21" s="14" t="s">
        <v>730</v>
      </c>
      <c r="AH21" s="14" t="s">
        <v>730</v>
      </c>
      <c r="AI21" s="58" t="s">
        <v>731</v>
      </c>
      <c r="AJ21" s="58" t="s">
        <v>731</v>
      </c>
      <c r="AK21" s="176"/>
      <c r="AL21" s="212"/>
      <c r="AM21" s="273" t="s">
        <v>958</v>
      </c>
      <c r="AN21" s="14" t="s">
        <v>727</v>
      </c>
      <c r="AO21" s="14" t="s">
        <v>728</v>
      </c>
      <c r="AP21" s="14" t="s">
        <v>726</v>
      </c>
      <c r="AQ21" s="14" t="s">
        <v>866</v>
      </c>
      <c r="AR21" s="14" t="s">
        <v>729</v>
      </c>
      <c r="AS21" s="58" t="s">
        <v>948</v>
      </c>
      <c r="AT21" s="231">
        <v>1</v>
      </c>
      <c r="AU21" s="284" t="s">
        <v>1007</v>
      </c>
      <c r="AV21" s="178"/>
      <c r="AW21" s="175"/>
      <c r="AX21" s="177"/>
    </row>
    <row r="22" spans="1:50" s="113" customFormat="1" ht="12.95" customHeight="1" thickBot="1" x14ac:dyDescent="0.3">
      <c r="AL22" s="207"/>
      <c r="AT22" s="228"/>
    </row>
    <row r="23" spans="1:50" s="54" customFormat="1" ht="249" customHeight="1" x14ac:dyDescent="0.25">
      <c r="A23" s="353" t="s">
        <v>42</v>
      </c>
      <c r="B23" s="488" t="str">
        <f>IF([1]Ficha1!$V$13="","",[1]Ficha1!$V$13)</f>
        <v xml:space="preserve">Riesgo de Gestión </v>
      </c>
      <c r="C23" s="488" t="str">
        <f>IF([1]Ficha1!$AY$24="","",[1]Ficha1!$AY$24)</f>
        <v>Cumplimiento</v>
      </c>
      <c r="D23" s="489" t="s">
        <v>83</v>
      </c>
      <c r="E23" s="489" t="s">
        <v>190</v>
      </c>
      <c r="F23" s="416" t="str">
        <f>CONCATENATE(IF([1]Ficha1!$D$29="","",[1]Ficha1!$D$29),"
",IF([1]Ficha1!$D$30="","",[1]Ficha1!$D$30),"
",IF([1]Ficha1!$D$31="","",[1]Ficha1!$D$31),"
",IF([1]Ficha1!$D$32="","",[1]Ficha1!$D$32),"
",IF([1]Ficha1!$D$33="","",[1]Ficha1!$D$33),"
",IF([1]Ficha1!$D$34="","",[1]Ficha1!$D$34))</f>
        <v xml:space="preserve">--- Todos los Trámites y Procedimientos Administrativos
</v>
      </c>
      <c r="G23" s="416" t="str">
        <f>IF([1]Ficha1!$AD$29="","",[1]Ficha1!$AD$29)</f>
        <v>Procesos de apoyo en el Sistema Integrado de Gestión</v>
      </c>
      <c r="H23" s="416" t="str">
        <f>CONCATENATE(IF([1]Ficha1!$J$39="","",[1]Ficha1!$J$39),"
",IF([1]Ficha1!$J$40="","",[1]Ficha1!$J$40),"
",IF([1]Ficha1!$J$41="","",[1]Ficha1!$J$41),"
",IF([1]Ficha1!$J$42="","",[1]Ficha1!$J$42),"
",IF([1]Ficha1!$J$43="","",[1]Ficha1!$J$43),"
",IF([1]Ficha1!$J$44="","",[1]Ficha1!$J$44),"
",IF([1]Ficha1!$J$45="","",[1]Ficha1!$J$45),"
",IF([1]Ficha1!$J$46="","",[1]Ficha1!$J$46),"
",IF([1]Ficha1!$J$47="","",[1]Ficha1!$J$47),"
",IF([1]Ficha1!$J$48="","",[1]Ficha1!$J$48))</f>
        <v xml:space="preserve">Demoras en los trámites ocasionada por la falta de respuesta o respuesta extemporanea de las otras dependencias de la Entidad.
</v>
      </c>
      <c r="I23" s="416" t="str">
        <f>CONCATENATE(IF([1]Ficha1!$J$51="","",[1]Ficha1!$J$51),"
",IF([1]Ficha1!$J$52="","",[1]Ficha1!$J$52),"
",IF([1]Ficha1!$J$53="","",[1]Ficha1!$J$53),"
",IF([1]Ficha1!$J$54="","",[1]Ficha1!$J$54),"
",IF([1]Ficha1!$J$55="","",[1]Ficha1!$J$55),"
",IF([1]Ficha1!$J$56="","",[1]Ficha1!$J$56),"
",IF([1]Ficha1!$J$57="","",[1]Ficha1!$J$57),"
",IF([1]Ficha1!$J$58="","",[1]Ficha1!$J$58),"
",IF([1]Ficha1!$J$59="","",[1]Ficha1!$J$59),"
",IF([1]Ficha1!$J$60="","",[1]Ficha1!$J$60))</f>
        <v xml:space="preserve">La imposición de sanciones por autoridades judiciales o entes de control por dar respuesta erronea o inconsistente, por demora o a falta de respuesta del proceso o demas dependencias de la Entidad a las solicitudes realizadas.
Emergencia Sanitaria COVID 19
</v>
      </c>
      <c r="J23" s="416" t="s">
        <v>310</v>
      </c>
      <c r="K23" s="453" t="str">
        <f>IF([1]Ficha1!$J$72="","",[1]Ficha1!$J$72)</f>
        <v>Posible (3)</v>
      </c>
      <c r="L23" s="453" t="str">
        <f>IF([1]Ficha1!$J$79="","",[1]Ficha1!$J$79)</f>
        <v>Moderado (3)</v>
      </c>
      <c r="M23" s="412" t="str">
        <f>IF([1]Ficha1!$AP$68="","",[1]Ficha1!$AP$68)</f>
        <v>Alta</v>
      </c>
      <c r="N23" s="416" t="str">
        <f>IF([1]Ficha1!$AP$72="","",[1]Ficha1!$AP$72)</f>
        <v>Existe una posibilidad media de que se materialice  el riesgo, siendo necesario implementar acciones inmediatas, ya que el impacto del riesgo seria alto y tendriacomo consecuencias  como:                           
- Interrupción de las operaciones de la Entidad por más de dos (2) días  y/o
- Pérdida de información crítica que puede ser recuperada de forma parcial o incompleta  y/o
- Sanción por parte del ente de control u otro ente regulador y/o
- Incumplimiento en las metas y objetivos institucionales afectando el cumplimiento en las metas de gobierno  y/o
- Imagen institucional afectada en el orden nacional o regional por incumplimientos en la prestación del servicio a los usuarios o ciudadanos.</v>
      </c>
      <c r="O23" s="416" t="s">
        <v>772</v>
      </c>
      <c r="P23" s="410" t="str">
        <f>CONCATENATE(IF([1]Ficha1!$AL$87="","",[1]Ficha1!$AL$87),"
",IF([1]Ficha1!$AL$88="","",[1]Ficha1!$AL$88),"
",IF([1]Ficha1!$AL$89="","",[1]Ficha1!$AL$89),"
",IF([1]Ficha1!$AL$90="","",[1]Ficha1!$AL$90),"
",IF([1]Ficha1!$AL$91="","",[1]Ficha1!$AL$91),"
",IF([1]Ficha1!$AL$92="","",[1]Ficha1!$AL$92),"
",IF([1]Ficha1!$AL$93="","",[1]Ficha1!$AL$93),"
",IF([1]Ficha1!$AL$94="","",[1]Ficha1!$AL$94),"
",IF([1]Ficha1!$AL$95="","",[1]Ficha1!$AL$95),"
",IF([1]Ficha1!$AL$96="","",[1]Ficha1!$AL$96))</f>
        <v xml:space="preserve">Fuerte
Fuerte
Débil
Fuerte
Débil
</v>
      </c>
      <c r="Q23" s="410" t="str">
        <f>CONCATENATE(IF([1]Ficha1!$AR$87="","",[1]Ficha1!$AR$87),"
",IF([1]Ficha1!$AR$88="","",[1]Ficha1!$AR$88),"
",IF([1]Ficha1!$AR$89="","",[1]Ficha1!$AR$89),"
",IF([1]Ficha1!$AR$90="","",[1]Ficha1!$AR$90),"
",IF([1]Ficha1!$AR$91="","",[1]Ficha1!$AR$91),"
",IF([1]Ficha1!$AR$92="","",[1]Ficha1!$AR$92),"
",IF([1]Ficha1!$AR$93="","",[1]Ficha1!$AR$93),"
",IF([1]Ficha1!$AR$94="","",[1]Ficha1!$AR$94),"
",IF([1]Ficha1!$AR$95="","",[1]Ficha1!$AR$95),"
",IF([1]Ficha1!$AR$96="","",[1]Ficha1!$AR$96))</f>
        <v xml:space="preserve">Fuerte
Fuerte
Débil
Fuerte
Moderado
</v>
      </c>
      <c r="R23" s="410" t="str">
        <f>CONCATENATE(IF([1]Ficha1!$AT$87="","",[1]Ficha1!$AT$87),"
",IF([1]Ficha1!$AT$88="","",[1]Ficha1!$AT$88),"
",IF([1]Ficha1!$AT$89="","",[1]Ficha1!$AT$89),"
",IF([1]Ficha1!$AT$90="","",[1]Ficha1!$AT$90),"
",IF([1]Ficha1!$AT$91="","",[1]Ficha1!$AT$91),"
",IF([1]Ficha1!$AT$92="","",[1]Ficha1!$AT$92),"
",IF([1]Ficha1!$AT$93="","",[1]Ficha1!$AT$93),"
",IF([1]Ficha1!$AT$94="","",[1]Ficha1!$AT$94),"
",IF([1]Ficha1!$AT$95="","",[1]Ficha1!$AT$95),"
",IF([1]Ficha1!$AT$96="","",[1]Ficha1!$AT$96))</f>
        <v xml:space="preserve">Fuerte
Fuerte
Débil
Fuerte
Débil
</v>
      </c>
      <c r="S23" s="412" t="str">
        <f>IF([1]Ficha1!$AW$87="","",[1]Ficha1!$AW$87)</f>
        <v>Moderado</v>
      </c>
      <c r="T23" s="410" t="str">
        <f>IF([1]Ficha1!$AZ$87="","",[1]Ficha1!$AZ$87)</f>
        <v>No disminuye</v>
      </c>
      <c r="U23" s="416" t="str">
        <f>CONCATENATE(IF([1]Ficha1!$D$102="","",[1]Ficha1!$D$102),"
",IF([1]Ficha1!$D$103="","",[1]Ficha1!$D$103),"
",IF([1]Ficha1!$D$104="","",[1]Ficha1!$D$104),"
",IF([1]Ficha1!$D$105="","",[1]Ficha1!$D$105),"
",IF([1]Ficha1!$D$106="","",[1]Ficha1!$D$106),"
",IF([1]Ficha1!$D$107="","",[1]Ficha1!$D$107),"
",IF([1]Ficha1!$D$108="","",[1]Ficha1!$D$108),"
",IF([1]Ficha1!$D$109="","",[1]Ficha1!$D$109),"
",IF([1]Ficha1!$D$110="","",[1]Ficha1!$D$110),"
",IF([1]Ficha1!$D$111="","",[1]Ficha1!$D$111))</f>
        <v xml:space="preserve">Realizar planes de contigencia bimensuales con los funcionarios y/o contratistas del proceso para dar respuesta inmediata a los trámites vencidos.
</v>
      </c>
      <c r="V23" s="410" t="str">
        <f>CONCATENATE(IF([1]Ficha1!$AL$102="","",[1]Ficha1!$AL$102),"
",IF([1]Ficha1!$AL$103="","",[1]Ficha1!$AL$103),"
",IF([1]Ficha1!$AL$104="","",[1]Ficha1!$AL$104),"
",IF([1]Ficha1!$AL$105="","",[1]Ficha1!$AL$105),"
",IF([1]Ficha1!$AL$106="","",[1]Ficha1!$AL$106),"
",IF([1]Ficha1!$AL$107="","",[1]Ficha1!$AL$107),"
",IF([1]Ficha1!$AL$108="","",[1]Ficha1!$AL$108),"
",IF([1]Ficha1!$AL$109="","",[1]Ficha1!$AL$109),"
",IF([1]Ficha1!$AL$110="","",[1]Ficha1!$AL$110),"
",IF([1]Ficha1!$AL$111="","",[1]Ficha1!$AL$111))</f>
        <v xml:space="preserve">Débil
</v>
      </c>
      <c r="W23" s="410" t="str">
        <f>CONCATENATE(IF([1]Ficha1!$AR$102="","",[1]Ficha1!$AR$102),"
",IF([1]Ficha1!$AR$103="","",[1]Ficha1!$AR$103),"
",IF([1]Ficha1!$AR$104="","",[1]Ficha1!$AR$104),"
",IF([1]Ficha1!$AR$105="","",[1]Ficha1!$AR$105),"
",IF([1]Ficha1!$AR$106="","",[1]Ficha1!$AR$106),"
",IF([1]Ficha1!$AR$107="","",[1]Ficha1!$AR$107),"
",IF([1]Ficha1!$AR$108="","",[1]Ficha1!$AR$108),"
",IF([1]Ficha1!$AR$109="","",[1]Ficha1!$AR$109),"
",IF([1]Ficha1!$AR$110="","",[1]Ficha1!$AR$110),"
",IF([1]Ficha1!$AR$111="","",[1]Ficha1!$AR$111))</f>
        <v xml:space="preserve">Moderado
</v>
      </c>
      <c r="X23" s="410" t="str">
        <f>CONCATENATE(IF([1]Ficha1!$AT$102="","",[1]Ficha1!$AT$102),"
",IF([1]Ficha1!$AT$103="","",[1]Ficha1!$AT$103),"
",IF([1]Ficha1!$AT$104="","",[1]Ficha1!$AT$104),"
",IF([1]Ficha1!$AT$105="","",[1]Ficha1!$AT$105),"
",IF([1]Ficha1!$AT$106="","",[1]Ficha1!$AT$106),"
",IF([1]Ficha1!$AT$107="","",[1]Ficha1!$AT$107),"
",IF([1]Ficha1!$AT$108="","",[1]Ficha1!$AT$108),"
",IF([1]Ficha1!$AT$109="","",[1]Ficha1!$AT$109),"
",IF([1]Ficha1!$AT$110="","",[1]Ficha1!$AT$110),"
",IF([1]Ficha1!$AT$111="","",[1]Ficha1!$AT$111))</f>
        <v xml:space="preserve">Débil
</v>
      </c>
      <c r="Y23" s="412" t="str">
        <f>IF([1]Ficha1!$AW$102="","",[1]Ficha1!$AW$102)</f>
        <v>Débil</v>
      </c>
      <c r="Z23" s="410" t="str">
        <f>IF([1]Ficha1!$AZ$102="","",[1]Ficha1!$AZ$102)</f>
        <v>No disminuye</v>
      </c>
      <c r="AA23" s="453" t="str">
        <f>IF([1]Ficha1!$J$127="","",[1]Ficha1!$J$127)</f>
        <v>Posible (3)</v>
      </c>
      <c r="AB23" s="453" t="str">
        <f>IF([1]Ficha1!$J$134="","",[1]Ficha1!$J$134)</f>
        <v>Moderado (3)</v>
      </c>
      <c r="AC23" s="414" t="str">
        <f>IF([1]Ficha1!$AP$126="","",[1]Ficha1!$AP$126)</f>
        <v>Alta</v>
      </c>
      <c r="AD23" s="416" t="str">
        <f>IF([1]Ficha1!$AP$130="","",[1]Ficha1!$AP$130)</f>
        <v>Despues de realizar el anaisis de los controles existentes, se pudo evidenciar que el riesgo se mantiene en la misma zona de ubicación alta.</v>
      </c>
      <c r="AE23" s="414" t="s">
        <v>43</v>
      </c>
      <c r="AF23" s="42" t="s">
        <v>732</v>
      </c>
      <c r="AG23" s="42" t="s">
        <v>733</v>
      </c>
      <c r="AH23" s="42" t="s">
        <v>734</v>
      </c>
      <c r="AI23" s="44" t="s">
        <v>735</v>
      </c>
      <c r="AJ23" s="44" t="s">
        <v>480</v>
      </c>
      <c r="AK23" s="41" t="s">
        <v>951</v>
      </c>
      <c r="AL23" s="209">
        <v>0.7</v>
      </c>
      <c r="AM23" s="118" t="s">
        <v>949</v>
      </c>
      <c r="AN23" s="42" t="s">
        <v>746</v>
      </c>
      <c r="AO23" s="42" t="s">
        <v>746</v>
      </c>
      <c r="AP23" s="42" t="s">
        <v>746</v>
      </c>
      <c r="AQ23" s="42" t="s">
        <v>747</v>
      </c>
      <c r="AR23" s="42" t="s">
        <v>747</v>
      </c>
      <c r="AS23" s="41"/>
      <c r="AT23" s="232"/>
      <c r="AU23" s="122"/>
      <c r="AV23" s="493" t="str">
        <f>CONCATENATE(IF([1]Ficha1!$D$205="","",[1]Ficha1!$D$205),"
",IF([1]Ficha1!$D$206="","",[1]Ficha1!$D$206),"
",IF([1]Ficha1!$D$207="","",[1]Ficha1!$D$207),"
",IF([1]Ficha1!$D$208="","",[1]Ficha1!$D$208),"
",IF([1]Ficha1!$D$209="","",[1]Ficha1!$D$209),"
",IF([1]Ficha1!$D$210="","",[1]Ficha1!$D$210),"
",IF([1]Ficha1!$D$211="","",[1]Ficha1!$D$211),"
",IF([1]Ficha1!$D$212="","",[1]Ficha1!$D$212),"
",IF([1]Ficha1!$D$213="","",[1]Ficha1!$D$213),"
",IF([1]Ficha1!$D$214="","",[1]Ficha1!$D$214),"")</f>
        <v xml:space="preserve">Implementar un plan de contigencia solicitando el apoyo de los otros procesos de la Entidad ante la complejidad del tema a reportar, en cuanto a  solicitudes vencidas de prestaciones económicas, para dar agilidad en la respuesta.
</v>
      </c>
      <c r="AW23" s="416" t="s">
        <v>413</v>
      </c>
      <c r="AX23" s="492" t="str">
        <f>CONCATENATE(IF([1]Ficha1!$AN$205="","",[1]Ficha1!$AN$205),"
",IF([1]Ficha1!$AN$206="","",[1]Ficha1!$AN$206),"
",IF([1]Ficha1!$AN$207="","",[1]Ficha1!$AN$207),"
",IF([1]Ficha1!$AN$208="","",[1]Ficha1!$AN$208),"
",IF([1]Ficha1!$AN$209="","",[1]Ficha1!$AN$209),"
",IF([1]Ficha1!$AN$210="","",[1]Ficha1!$AN$210),"
",IF([1]Ficha1!$AN$211="","",[1]Ficha1!$AN$211),"
",IF([1]Ficha1!$AN$212="","",[1]Ficha1!$AN$212),"
",IF([1]Ficha1!$AN$213="","",[1]Ficha1!$AN$213),"
",IF([1]Ficha1!$AN$214="","",[1]Ficha1!$AN$214),"")</f>
        <v xml:space="preserve">Actos administrativos, oficios, memorandos o informes que den respuestas de fondo a las solicitudes.
</v>
      </c>
    </row>
    <row r="24" spans="1:50" s="54" customFormat="1" ht="172.5" customHeight="1" x14ac:dyDescent="0.25">
      <c r="A24" s="356"/>
      <c r="B24" s="482"/>
      <c r="C24" s="482"/>
      <c r="D24" s="485"/>
      <c r="E24" s="485"/>
      <c r="F24" s="475"/>
      <c r="G24" s="475"/>
      <c r="H24" s="475"/>
      <c r="I24" s="475"/>
      <c r="J24" s="475"/>
      <c r="K24" s="478"/>
      <c r="L24" s="478"/>
      <c r="M24" s="464"/>
      <c r="N24" s="475"/>
      <c r="O24" s="475"/>
      <c r="P24" s="463"/>
      <c r="Q24" s="463"/>
      <c r="R24" s="463"/>
      <c r="S24" s="464"/>
      <c r="T24" s="463"/>
      <c r="U24" s="475"/>
      <c r="V24" s="463"/>
      <c r="W24" s="463"/>
      <c r="X24" s="463"/>
      <c r="Y24" s="464"/>
      <c r="Z24" s="463"/>
      <c r="AA24" s="478"/>
      <c r="AB24" s="478"/>
      <c r="AC24" s="480"/>
      <c r="AD24" s="475"/>
      <c r="AE24" s="480"/>
      <c r="AF24" s="11" t="s">
        <v>736</v>
      </c>
      <c r="AG24" s="11" t="s">
        <v>737</v>
      </c>
      <c r="AH24" s="11" t="s">
        <v>738</v>
      </c>
      <c r="AI24" s="59" t="s">
        <v>739</v>
      </c>
      <c r="AJ24" s="59" t="s">
        <v>740</v>
      </c>
      <c r="AK24" s="142" t="s">
        <v>914</v>
      </c>
      <c r="AL24" s="210">
        <v>1</v>
      </c>
      <c r="AM24" s="158" t="s">
        <v>950</v>
      </c>
      <c r="AN24" s="11" t="s">
        <v>746</v>
      </c>
      <c r="AO24" s="11" t="s">
        <v>746</v>
      </c>
      <c r="AP24" s="11" t="s">
        <v>746</v>
      </c>
      <c r="AQ24" s="11" t="s">
        <v>747</v>
      </c>
      <c r="AR24" s="11" t="s">
        <v>747</v>
      </c>
      <c r="AS24" s="142"/>
      <c r="AT24" s="233"/>
      <c r="AU24" s="160"/>
      <c r="AV24" s="473"/>
      <c r="AW24" s="475"/>
      <c r="AX24" s="476"/>
    </row>
    <row r="25" spans="1:50" s="54" customFormat="1" ht="142.5" customHeight="1" x14ac:dyDescent="0.25">
      <c r="A25" s="356"/>
      <c r="B25" s="483"/>
      <c r="C25" s="483"/>
      <c r="D25" s="486"/>
      <c r="E25" s="486"/>
      <c r="F25" s="417"/>
      <c r="G25" s="417"/>
      <c r="H25" s="417"/>
      <c r="I25" s="417"/>
      <c r="J25" s="417"/>
      <c r="K25" s="454"/>
      <c r="L25" s="454"/>
      <c r="M25" s="413"/>
      <c r="N25" s="417"/>
      <c r="O25" s="417"/>
      <c r="P25" s="411"/>
      <c r="Q25" s="411"/>
      <c r="R25" s="411"/>
      <c r="S25" s="413"/>
      <c r="T25" s="411"/>
      <c r="U25" s="417"/>
      <c r="V25" s="411"/>
      <c r="W25" s="411"/>
      <c r="X25" s="411"/>
      <c r="Y25" s="413"/>
      <c r="Z25" s="411"/>
      <c r="AA25" s="454"/>
      <c r="AB25" s="454"/>
      <c r="AC25" s="415"/>
      <c r="AD25" s="417"/>
      <c r="AE25" s="415"/>
      <c r="AF25" s="129" t="s">
        <v>741</v>
      </c>
      <c r="AG25" s="129" t="s">
        <v>742</v>
      </c>
      <c r="AH25" s="129" t="s">
        <v>743</v>
      </c>
      <c r="AI25" s="190" t="s">
        <v>744</v>
      </c>
      <c r="AJ25" s="190" t="s">
        <v>745</v>
      </c>
      <c r="AK25" s="142" t="s">
        <v>977</v>
      </c>
      <c r="AL25" s="210">
        <v>1</v>
      </c>
      <c r="AM25" s="158" t="s">
        <v>1008</v>
      </c>
      <c r="AN25" s="11" t="s">
        <v>746</v>
      </c>
      <c r="AO25" s="11" t="s">
        <v>746</v>
      </c>
      <c r="AP25" s="11" t="s">
        <v>746</v>
      </c>
      <c r="AQ25" s="11" t="s">
        <v>747</v>
      </c>
      <c r="AR25" s="11" t="s">
        <v>747</v>
      </c>
      <c r="AS25" s="142"/>
      <c r="AT25" s="233"/>
      <c r="AU25" s="160"/>
      <c r="AV25" s="474"/>
      <c r="AW25" s="417"/>
      <c r="AX25" s="477"/>
    </row>
    <row r="26" spans="1:50" s="54" customFormat="1" ht="144" customHeight="1" x14ac:dyDescent="0.25">
      <c r="A26" s="357"/>
      <c r="B26" s="418" t="str">
        <f>IF([1]Ficha2!$V$13="","",[1]Ficha2!$V$13)</f>
        <v xml:space="preserve">Riesgo de Gestión </v>
      </c>
      <c r="C26" s="418" t="str">
        <f>IF([1]Ficha2!$AY$24="","",[1]Ficha2!$AY$24)</f>
        <v>Cumplimiento</v>
      </c>
      <c r="D26" s="484" t="s">
        <v>191</v>
      </c>
      <c r="E26" s="484" t="s">
        <v>192</v>
      </c>
      <c r="F26" s="422" t="str">
        <f>CONCATENATE(IF([1]Ficha2!$D$29="","",[1]Ficha2!$D$29),"
",IF([1]Ficha2!$D$30="","",[1]Ficha2!$D$30),"
",IF([1]Ficha2!$D$31="","",[1]Ficha2!$D$31),"
",IF([1]Ficha2!$D$32="","",[1]Ficha2!$D$32),"
",IF([1]Ficha2!$D$33="","",[1]Ficha2!$D$33),"
",IF([1]Ficha2!$D$34="","",[1]Ficha2!$D$34))</f>
        <v xml:space="preserve">--- Todos los Trámites y Procedimientos Administrativos
</v>
      </c>
      <c r="G26" s="422" t="str">
        <f>IF([1]Ficha2!$AD$29="","",[1]Ficha2!$AD$29)</f>
        <v>Procesos de apoyo en el Sistema Integrado de Gestión</v>
      </c>
      <c r="H26" s="422" t="s">
        <v>311</v>
      </c>
      <c r="I26" s="422" t="str">
        <f>CONCATENATE(IF([1]Ficha2!$J$51="","",[1]Ficha2!$J$51),"
",IF([1]Ficha2!$J$52="","",[1]Ficha2!$J$52),"
",IF([1]Ficha2!$J$53="","",[1]Ficha2!$J$53),"
",IF([1]Ficha2!$J$54="","",[1]Ficha2!$J$54),"
",IF([1]Ficha2!$J$55="","",[1]Ficha2!$J$55),"
",IF([1]Ficha2!$J$56="","",[1]Ficha2!$J$56),"
",IF([1]Ficha2!$J$57="","",[1]Ficha2!$J$57),"
",IF([1]Ficha2!$J$58="","",[1]Ficha2!$J$58),"
",IF([1]Ficha2!$J$59="","",[1]Ficha2!$J$59),"
",IF([1]Ficha2!$J$60="","",[1]Ficha2!$J$60))</f>
        <v xml:space="preserve">La imposición de sanciones por autoridades judiciales o entes de control por dar respuesta erronea o inconsistente, por demora o a falta de respuesta del proceso o demas dependencias de la Entidad a las solicitudes realizadas.
</v>
      </c>
      <c r="J26" s="422" t="s">
        <v>312</v>
      </c>
      <c r="K26" s="455" t="str">
        <f>IF([1]Ficha2!$J$72="","",[1]Ficha2!$J$72)</f>
        <v>Probable (4)</v>
      </c>
      <c r="L26" s="455" t="str">
        <f>IF([1]Ficha2!$J$79="","",[1]Ficha2!$J$79)</f>
        <v>Moderado (3)</v>
      </c>
      <c r="M26" s="459" t="str">
        <f>IF([1]Ficha2!$AP$68="","",[1]Ficha2!$AP$68)</f>
        <v>Alta</v>
      </c>
      <c r="N26" s="422" t="str">
        <f>IF([1]Ficha2!$AP$72="","",[1]Ficha2!$AP$72)</f>
        <v>Existe una posibilidad alta de que se materialice  el riesgo, siendo necesario implementar acciones inmediatas, ya que el impacto del riesgo seria alto y tendria como consecuencias :                           
- Interrupción de las operaciones de la Entidad por más de dos (2) días  y/o
- Pérdida de información crítica que puede ser recuperada de forma parcial o incompleta  y/o
- Sanción por parte del ente de control u otro ente regulador y/o
- Incumplimiento en las metas y objetivos institucionales afectando el cumplimiento en las metas de gobierno  y/o
- Imagen institucional afectada en el orden nacional o regional por incumplimientos en la prestación del servicio a los usuarios o ciudadanos.</v>
      </c>
      <c r="O26" s="422" t="s">
        <v>313</v>
      </c>
      <c r="P26" s="457" t="str">
        <f>CONCATENATE(IF([1]Ficha2!$AL$87="","",[1]Ficha2!$AL$87),"
",IF([1]Ficha2!$AL$88="","",[1]Ficha2!$AL$88),"
",IF([1]Ficha2!$AL$89="","",[1]Ficha2!$AL$89),"
",IF([1]Ficha2!$AL$90="","",[1]Ficha2!$AL$90),"
",IF([1]Ficha2!$AL$91="","",[1]Ficha2!$AL$91),"
",IF([1]Ficha2!$AL$92="","",[1]Ficha2!$AL$92),"
",IF([1]Ficha2!$AL$93="","",[1]Ficha2!$AL$93),"
",IF([1]Ficha2!$AL$94="","",[1]Ficha2!$AL$94),"
",IF([1]Ficha2!$AL$95="","",[1]Ficha2!$AL$95),"
",IF([1]Ficha2!$AL$96="","",[1]Ficha2!$AL$96))</f>
        <v xml:space="preserve">Fuerte
Débil
Débil
</v>
      </c>
      <c r="Q26" s="457" t="str">
        <f>CONCATENATE(IF([1]Ficha2!$AR$87="","",[1]Ficha2!$AR$87),"
",IF([1]Ficha2!$AR$88="","",[1]Ficha2!$AR$88),"
",IF([1]Ficha2!$AR$89="","",[1]Ficha2!$AR$89),"
",IF([1]Ficha2!$AR$90="","",[1]Ficha2!$AR$90),"
",IF([1]Ficha2!$AR$91="","",[1]Ficha2!$AR$91),"
",IF([1]Ficha2!$AR$92="","",[1]Ficha2!$AR$92),"
",IF([1]Ficha2!$AR$93="","",[1]Ficha2!$AR$93),"
",IF([1]Ficha2!$AR$94="","",[1]Ficha2!$AR$94),"
",IF([1]Ficha2!$AR$95="","",[1]Ficha2!$AR$95),"
",IF([1]Ficha2!$AR$96="","",[1]Ficha2!$AR$96))</f>
        <v xml:space="preserve">Fuerte
Débil
Moderado
</v>
      </c>
      <c r="R26" s="457" t="str">
        <f>CONCATENATE(IF([1]Ficha2!$AT$87="","",[1]Ficha2!$AT$87),"
",IF([1]Ficha2!$AT$88="","",[1]Ficha2!$AT$88),"
",IF([1]Ficha2!$AT$89="","",[1]Ficha2!$AT$89),"
",IF([1]Ficha2!$AT$90="","",[1]Ficha2!$AT$90),"
",IF([1]Ficha2!$AT$91="","",[1]Ficha2!$AT$91),"
",IF([1]Ficha2!$AT$92="","",[1]Ficha2!$AT$92),"
",IF([1]Ficha2!$AT$93="","",[1]Ficha2!$AT$93),"
",IF([1]Ficha2!$AT$94="","",[1]Ficha2!$AT$94),"
",IF([1]Ficha2!$AT$95="","",[1]Ficha2!$AT$95),"
",IF([1]Ficha2!$AT$96="","",[1]Ficha2!$AT$96))</f>
        <v xml:space="preserve">Fuerte
Débil
Débil
</v>
      </c>
      <c r="S26" s="459" t="str">
        <f>IF([1]Ficha2!$AW$87="","",[1]Ficha2!$AW$87)</f>
        <v>Débil</v>
      </c>
      <c r="T26" s="457" t="str">
        <f>IF([1]Ficha2!$AZ$87="","",[1]Ficha2!$AZ$87)</f>
        <v>No disminuye</v>
      </c>
      <c r="U26" s="422" t="str">
        <f>CONCATENATE(IF([1]Ficha2!$D$102="","",[1]Ficha2!$D$102),"
",IF([1]Ficha2!$D$103="","",[1]Ficha2!$D$103),"
",IF([1]Ficha2!$D$104="","",[1]Ficha2!$D$104),"
",IF([1]Ficha2!$D$105="","",[1]Ficha2!$D$105),"
",IF([1]Ficha2!$D$106="","",[1]Ficha2!$D$106),"
",IF([1]Ficha2!$D$107="","",[1]Ficha2!$D$107),"
",IF([1]Ficha2!$D$108="","",[1]Ficha2!$D$108),"
",IF([1]Ficha2!$D$109="","",[1]Ficha2!$D$109),"
",IF([1]Ficha2!$D$110="","",[1]Ficha2!$D$110),"
",IF([1]Ficha2!$D$111="","",[1]Ficha2!$D$111))</f>
        <v xml:space="preserve">Supervisar al funcionario y/o contratista de atención al ciudadano por medio de informes de gestión que presentara semanalmente.
</v>
      </c>
      <c r="V26" s="457" t="str">
        <f>CONCATENATE(IF([1]Ficha2!$AL$102="","",[1]Ficha2!$AL$102),"
",IF([1]Ficha2!$AL$103="","",[1]Ficha2!$AL$103),"
",IF([1]Ficha2!$AL$104="","",[1]Ficha2!$AL$104),"
",IF([1]Ficha2!$AL$105="","",[1]Ficha2!$AL$105),"
",IF([1]Ficha2!$AL$106="","",[1]Ficha2!$AL$106),"
",IF([1]Ficha2!$AL$107="","",[1]Ficha2!$AL$107),"
",IF([1]Ficha2!$AL$108="","",[1]Ficha2!$AL$108),"
",IF([1]Ficha2!$AL$109="","",[1]Ficha2!$AL$109),"
",IF([1]Ficha2!$AL$110="","",[1]Ficha2!$AL$110),"
",IF([1]Ficha2!$AL$111="","",[1]Ficha2!$AL$111))</f>
        <v xml:space="preserve">Débil
</v>
      </c>
      <c r="W26" s="457" t="str">
        <f>CONCATENATE(IF([1]Ficha2!$AR$102="","",[1]Ficha2!$AR$102),"
",IF([1]Ficha2!$AR$103="","",[1]Ficha2!$AR$103),"
",IF([1]Ficha2!$AR$104="","",[1]Ficha2!$AR$104),"
",IF([1]Ficha2!$AR$105="","",[1]Ficha2!$AR$105),"
",IF([1]Ficha2!$AR$106="","",[1]Ficha2!$AR$106),"
",IF([1]Ficha2!$AR$107="","",[1]Ficha2!$AR$107),"
",IF([1]Ficha2!$AR$108="","",[1]Ficha2!$AR$108),"
",IF([1]Ficha2!$AR$109="","",[1]Ficha2!$AR$109),"
",IF([1]Ficha2!$AR$110="","",[1]Ficha2!$AR$110),"
",IF([1]Ficha2!$AR$111="","",[1]Ficha2!$AR$111))</f>
        <v xml:space="preserve">Débil
</v>
      </c>
      <c r="X26" s="457" t="str">
        <f>CONCATENATE(IF([1]Ficha2!$AT$102="","",[1]Ficha2!$AT$102),"
",IF([1]Ficha2!$AT$103="","",[1]Ficha2!$AT$103),"
",IF([1]Ficha2!$AT$104="","",[1]Ficha2!$AT$104),"
",IF([1]Ficha2!$AT$105="","",[1]Ficha2!$AT$105),"
",IF([1]Ficha2!$AT$106="","",[1]Ficha2!$AT$106),"
",IF([1]Ficha2!$AT$107="","",[1]Ficha2!$AT$107),"
",IF([1]Ficha2!$AT$108="","",[1]Ficha2!$AT$108),"
",IF([1]Ficha2!$AT$109="","",[1]Ficha2!$AT$109),"
",IF([1]Ficha2!$AT$110="","",[1]Ficha2!$AT$110),"
",IF([1]Ficha2!$AT$111="","",[1]Ficha2!$AT$111))</f>
        <v xml:space="preserve">Débil
</v>
      </c>
      <c r="Y26" s="459" t="str">
        <f>IF([1]Ficha2!$AW$102="","",[1]Ficha2!$AW$102)</f>
        <v>Débil</v>
      </c>
      <c r="Z26" s="457" t="str">
        <f>IF([1]Ficha2!$AZ$102="","",[1]Ficha2!$AZ$102)</f>
        <v>No disminuye</v>
      </c>
      <c r="AA26" s="455" t="str">
        <f>IF([1]Ficha2!$J$127="","",[1]Ficha2!$J$127)</f>
        <v>Probable (4)</v>
      </c>
      <c r="AB26" s="455" t="str">
        <f>IF([1]Ficha2!$J$134="","",[1]Ficha2!$J$134)</f>
        <v>Moderado (3)</v>
      </c>
      <c r="AC26" s="479" t="str">
        <f>IF([1]Ficha2!$AP$126="","",[1]Ficha2!$AP$126)</f>
        <v>Alta</v>
      </c>
      <c r="AD26" s="422" t="str">
        <f>IF([1]Ficha2!$AP$130="","",[1]Ficha2!$AP$130)</f>
        <v>Despues de realizar el anaisis de los controles existentes, se pudo evidenciar que el riesgo se mantiene en la misma zona de ubicación alta.</v>
      </c>
      <c r="AE26" s="479" t="s">
        <v>43</v>
      </c>
      <c r="AF26" s="11" t="s">
        <v>748</v>
      </c>
      <c r="AG26" s="11" t="s">
        <v>749</v>
      </c>
      <c r="AH26" s="11" t="s">
        <v>754</v>
      </c>
      <c r="AI26" s="59" t="s">
        <v>755</v>
      </c>
      <c r="AJ26" s="59" t="s">
        <v>547</v>
      </c>
      <c r="AK26" s="57" t="s">
        <v>952</v>
      </c>
      <c r="AL26" s="208">
        <v>0.3</v>
      </c>
      <c r="AM26" s="116" t="s">
        <v>950</v>
      </c>
      <c r="AN26" s="11" t="s">
        <v>746</v>
      </c>
      <c r="AO26" s="11" t="s">
        <v>746</v>
      </c>
      <c r="AP26" s="11" t="s">
        <v>746</v>
      </c>
      <c r="AQ26" s="11" t="s">
        <v>747</v>
      </c>
      <c r="AR26" s="11" t="s">
        <v>747</v>
      </c>
      <c r="AS26" s="57"/>
      <c r="AT26" s="229"/>
      <c r="AU26" s="123"/>
      <c r="AV26" s="445" t="str">
        <f>CONCATENATE(IF([1]Ficha2!$D$205="","",[1]Ficha2!$D$205),"
",IF([1]Ficha2!$D$206="","",[1]Ficha2!$D$206),"
",IF([1]Ficha2!$D$207="","",[1]Ficha2!$D$207),"
",IF([1]Ficha2!$D$208="","",[1]Ficha2!$D$208),"
",IF([1]Ficha2!$D$209="","",[1]Ficha2!$D$209),"
",IF([1]Ficha2!$D$210="","",[1]Ficha2!$D$210),"
",IF([1]Ficha2!$D$211="","",[1]Ficha2!$D$211),"
",IF([1]Ficha2!$D$212="","",[1]Ficha2!$D$212),"
",IF([1]Ficha2!$D$213="","",[1]Ficha2!$D$213),"
",IF([1]Ficha2!$D$214="","",[1]Ficha2!$D$214),"")</f>
        <v xml:space="preserve">Solicitar un cambio de cargo al Funcionario y/o contratista del punto de atencion al ciudadano dentro del  proceso de GIT Gestión de Prestaciones Económicas.
</v>
      </c>
      <c r="AW26" s="422" t="s">
        <v>413</v>
      </c>
      <c r="AX26" s="443" t="str">
        <f>CONCATENATE(IF([1]Ficha2!$AN$205="","",[1]Ficha2!$AN$205),"
",IF([1]Ficha2!$AN$206="","",[1]Ficha2!$AN$206),"
",IF([1]Ficha2!$AN$207="","",[1]Ficha2!$AN$207),"
",IF([1]Ficha2!$AN$208="","",[1]Ficha2!$AN$208),"
",IF([1]Ficha2!$AN$209="","",[1]Ficha2!$AN$209),"
",IF([1]Ficha2!$AN$210="","",[1]Ficha2!$AN$210),"
",IF([1]Ficha2!$AN$211="","",[1]Ficha2!$AN$211),"
",IF([1]Ficha2!$AN$212="","",[1]Ficha2!$AN$212),"
",IF([1]Ficha2!$AN$213="","",[1]Ficha2!$AN$213),"
",IF([1]Ficha2!$AN$214="","",[1]Ficha2!$AN$214),"")</f>
        <v xml:space="preserve">Nuevo contratista y/o funcionario en el punto de atención al ciudadano.
</v>
      </c>
    </row>
    <row r="27" spans="1:50" s="54" customFormat="1" ht="168" customHeight="1" x14ac:dyDescent="0.25">
      <c r="A27" s="358"/>
      <c r="B27" s="482"/>
      <c r="C27" s="482"/>
      <c r="D27" s="485"/>
      <c r="E27" s="485"/>
      <c r="F27" s="475"/>
      <c r="G27" s="475"/>
      <c r="H27" s="475"/>
      <c r="I27" s="475"/>
      <c r="J27" s="475"/>
      <c r="K27" s="478"/>
      <c r="L27" s="478"/>
      <c r="M27" s="464"/>
      <c r="N27" s="475"/>
      <c r="O27" s="475"/>
      <c r="P27" s="463"/>
      <c r="Q27" s="463"/>
      <c r="R27" s="463"/>
      <c r="S27" s="464"/>
      <c r="T27" s="463"/>
      <c r="U27" s="475"/>
      <c r="V27" s="463"/>
      <c r="W27" s="463"/>
      <c r="X27" s="463"/>
      <c r="Y27" s="464"/>
      <c r="Z27" s="463"/>
      <c r="AA27" s="478"/>
      <c r="AB27" s="478"/>
      <c r="AC27" s="480"/>
      <c r="AD27" s="475"/>
      <c r="AE27" s="480"/>
      <c r="AF27" s="11" t="s">
        <v>750</v>
      </c>
      <c r="AG27" s="11" t="s">
        <v>753</v>
      </c>
      <c r="AH27" s="11" t="s">
        <v>751</v>
      </c>
      <c r="AI27" s="59" t="s">
        <v>739</v>
      </c>
      <c r="AJ27" s="59" t="s">
        <v>752</v>
      </c>
      <c r="AK27" s="270" t="s">
        <v>954</v>
      </c>
      <c r="AL27" s="211">
        <v>1</v>
      </c>
      <c r="AM27" s="174" t="s">
        <v>950</v>
      </c>
      <c r="AN27" s="11" t="s">
        <v>746</v>
      </c>
      <c r="AO27" s="11" t="s">
        <v>746</v>
      </c>
      <c r="AP27" s="11" t="s">
        <v>746</v>
      </c>
      <c r="AQ27" s="11" t="s">
        <v>747</v>
      </c>
      <c r="AR27" s="11" t="s">
        <v>747</v>
      </c>
      <c r="AS27" s="162"/>
      <c r="AT27" s="230"/>
      <c r="AU27" s="192"/>
      <c r="AV27" s="473"/>
      <c r="AW27" s="475"/>
      <c r="AX27" s="476"/>
    </row>
    <row r="28" spans="1:50" s="54" customFormat="1" ht="180" x14ac:dyDescent="0.25">
      <c r="A28" s="358"/>
      <c r="B28" s="483"/>
      <c r="C28" s="483"/>
      <c r="D28" s="486"/>
      <c r="E28" s="486"/>
      <c r="F28" s="417"/>
      <c r="G28" s="417"/>
      <c r="H28" s="417"/>
      <c r="I28" s="417"/>
      <c r="J28" s="417"/>
      <c r="K28" s="454"/>
      <c r="L28" s="454"/>
      <c r="M28" s="413"/>
      <c r="N28" s="417"/>
      <c r="O28" s="417"/>
      <c r="P28" s="411"/>
      <c r="Q28" s="411"/>
      <c r="R28" s="411"/>
      <c r="S28" s="413"/>
      <c r="T28" s="411"/>
      <c r="U28" s="417"/>
      <c r="V28" s="411"/>
      <c r="W28" s="411"/>
      <c r="X28" s="411"/>
      <c r="Y28" s="413"/>
      <c r="Z28" s="411"/>
      <c r="AA28" s="454"/>
      <c r="AB28" s="454"/>
      <c r="AC28" s="415"/>
      <c r="AD28" s="417"/>
      <c r="AE28" s="415"/>
      <c r="AF28" s="11" t="s">
        <v>756</v>
      </c>
      <c r="AG28" s="11" t="s">
        <v>757</v>
      </c>
      <c r="AH28" s="11" t="s">
        <v>953</v>
      </c>
      <c r="AI28" s="271" t="s">
        <v>758</v>
      </c>
      <c r="AJ28" s="271" t="s">
        <v>759</v>
      </c>
      <c r="AK28" s="162" t="s">
        <v>915</v>
      </c>
      <c r="AL28" s="211">
        <v>1</v>
      </c>
      <c r="AM28" s="174" t="s">
        <v>1011</v>
      </c>
      <c r="AN28" s="11" t="s">
        <v>746</v>
      </c>
      <c r="AO28" s="11" t="s">
        <v>746</v>
      </c>
      <c r="AP28" s="11" t="s">
        <v>746</v>
      </c>
      <c r="AQ28" s="11" t="s">
        <v>747</v>
      </c>
      <c r="AR28" s="11" t="s">
        <v>747</v>
      </c>
      <c r="AS28" s="162"/>
      <c r="AT28" s="230"/>
      <c r="AU28" s="192"/>
      <c r="AV28" s="474"/>
      <c r="AW28" s="417"/>
      <c r="AX28" s="477"/>
    </row>
    <row r="29" spans="1:50" s="54" customFormat="1" ht="244.15" customHeight="1" x14ac:dyDescent="0.25">
      <c r="A29" s="358"/>
      <c r="B29" s="418" t="str">
        <f>IF([1]Ficha3!$V$13="","",[1]Ficha3!$V$13)</f>
        <v xml:space="preserve">Riesgo de Gestión </v>
      </c>
      <c r="C29" s="418" t="str">
        <f>IF([1]Ficha3!$AY$24="","",[1]Ficha3!$AY$24)</f>
        <v>Tecnología</v>
      </c>
      <c r="D29" s="484" t="s">
        <v>83</v>
      </c>
      <c r="E29" s="484" t="s">
        <v>193</v>
      </c>
      <c r="F29" s="422" t="str">
        <f>CONCATENATE(IF([1]Ficha3!$D$29="","",[1]Ficha3!$D$29),"
",IF([1]Ficha3!$D$30="","",[1]Ficha3!$D$30),"
",IF([1]Ficha3!$D$31="","",[1]Ficha3!$D$31),"
",IF([1]Ficha3!$D$32="","",[1]Ficha3!$D$32),"
",IF([1]Ficha3!$D$33="","",[1]Ficha3!$D$33),"
",IF([1]Ficha3!$D$34="","",[1]Ficha3!$D$34))</f>
        <v xml:space="preserve">--- Todos los Trámites y Procedimientos Administrativos
</v>
      </c>
      <c r="G29" s="422" t="str">
        <f>IF([1]Ficha3!$AD$29="","",[1]Ficha3!$AD$29)</f>
        <v>Procesos de apoyo en el Sistema Integrado de Gestión</v>
      </c>
      <c r="H29" s="422" t="s">
        <v>351</v>
      </c>
      <c r="I29" s="422" t="str">
        <f>CONCATENATE(IF([1]Ficha3!$J$51="","",[1]Ficha3!$J$51),"
",IF([1]Ficha3!$J$52="","",[1]Ficha3!$J$52),"
",IF([1]Ficha3!$J$53="","",[1]Ficha3!$J$53),"
",IF([1]Ficha3!$J$54="","",[1]Ficha3!$J$54),"
",IF([1]Ficha3!$J$55="","",[1]Ficha3!$J$55),"
",IF([1]Ficha3!$J$56="","",[1]Ficha3!$J$56),"
",IF([1]Ficha3!$J$57="","",[1]Ficha3!$J$57),"
",IF([1]Ficha3!$J$58="","",[1]Ficha3!$J$58),"
",IF([1]Ficha3!$J$59="","",[1]Ficha3!$J$59),"
",IF([1]Ficha3!$J$60="","",[1]Ficha3!$J$60))</f>
        <v xml:space="preserve">Emergencia Sanitaria COVID 19
La imposición de sanciones por autoridades judiciales o entes de control por dar respuesta erronea o inconsistente, por demora o a falta de respuesta del proceso o demas dependencias de la Entidad a las solicitudes realizadas.
</v>
      </c>
      <c r="J29" s="422" t="s">
        <v>352</v>
      </c>
      <c r="K29" s="455" t="str">
        <f>IF([1]Ficha3!$J$72="","",[1]Ficha3!$J$72)</f>
        <v>Posible (3)</v>
      </c>
      <c r="L29" s="455" t="str">
        <f>IF([1]Ficha3!$J$79="","",[1]Ficha3!$J$79)</f>
        <v>Moderado (3)</v>
      </c>
      <c r="M29" s="459" t="str">
        <f>IF([1]Ficha3!$AP$68="","",[1]Ficha3!$AP$68)</f>
        <v>Alta</v>
      </c>
      <c r="N29" s="422" t="str">
        <f>IF([1]Ficha3!$AP$72="","",[1]Ficha3!$AP$72)</f>
        <v>Existe una posibilidad media de que se materialice  el riesgo, siendo necesario implementar acciones inmediatas, ya que el impacto del riesgo seria alto y tendriacomo consecuencias  como:                           
- Interrupción de las operaciones de la Entidad por más de dos (2) días  y/o
- Pérdida de información crítica que puede ser recuperada de forma parcial o incompleta  y/o
- Sanción por parte del ente de control u otro ente regulador y/o
- Incumplimiento en las metas y objetivos institucionales afectando el cumplimiento en las metas de gobierno  y/o
- Imagen institucional afectada en el orden nacional o regional por incumplimientos en la prestación del servicio a los usuarios o ciudadanos.</v>
      </c>
      <c r="O29" s="422" t="s">
        <v>773</v>
      </c>
      <c r="P29" s="457" t="str">
        <f>CONCATENATE(IF([1]Ficha3!$AL$87="","",[1]Ficha3!$AL$87),"
",IF([1]Ficha3!$AL$88="","",[1]Ficha3!$AL$88),"
",IF([1]Ficha3!$AL$89="","",[1]Ficha3!$AL$89),"
",IF([1]Ficha3!$AL$90="","",[1]Ficha3!$AL$90),"
",IF([1]Ficha3!$AL$91="","",[1]Ficha3!$AL$91),"
",IF([1]Ficha3!$AL$92="","",[1]Ficha3!$AL$92),"
",IF([1]Ficha3!$AL$93="","",[1]Ficha3!$AL$93),"
",IF([1]Ficha3!$AL$94="","",[1]Ficha3!$AL$94),"
",IF([1]Ficha3!$AL$95="","",[1]Ficha3!$AL$95),"
",IF([1]Ficha3!$AL$96="","",[1]Ficha3!$AL$96))</f>
        <v xml:space="preserve">Fuerte
Fuerte
Fuerte
Débil
Débil
</v>
      </c>
      <c r="Q29" s="457" t="str">
        <f>CONCATENATE(IF([1]Ficha3!$AR$87="","",[1]Ficha3!$AR$87),"
",IF([1]Ficha3!$AR$88="","",[1]Ficha3!$AR$88),"
",IF([1]Ficha3!$AR$89="","",[1]Ficha3!$AR$89),"
",IF([1]Ficha3!$AR$90="","",[1]Ficha3!$AR$90),"
",IF([1]Ficha3!$AR$91="","",[1]Ficha3!$AR$91),"
",IF([1]Ficha3!$AR$92="","",[1]Ficha3!$AR$92),"
",IF([1]Ficha3!$AR$93="","",[1]Ficha3!$AR$93),"
",IF([1]Ficha3!$AR$94="","",[1]Ficha3!$AR$94),"
",IF([1]Ficha3!$AR$95="","",[1]Ficha3!$AR$95),"
",IF([1]Ficha3!$AR$96="","",[1]Ficha3!$AR$96))</f>
        <v xml:space="preserve">Fuerte
Fuerte
Fuerte
Débil
Moderado
</v>
      </c>
      <c r="R29" s="457" t="str">
        <f>CONCATENATE(IF([1]Ficha3!$AT$87="","",[1]Ficha3!$AT$87),"
",IF([1]Ficha3!$AT$88="","",[1]Ficha3!$AT$88),"
",IF([1]Ficha3!$AT$89="","",[1]Ficha3!$AT$89),"
",IF([1]Ficha3!$AT$90="","",[1]Ficha3!$AT$90),"
",IF([1]Ficha3!$AT$91="","",[1]Ficha3!$AT$91),"
",IF([1]Ficha3!$AT$92="","",[1]Ficha3!$AT$92),"
",IF([1]Ficha3!$AT$93="","",[1]Ficha3!$AT$93),"
",IF([1]Ficha3!$AT$94="","",[1]Ficha3!$AT$94),"
",IF([1]Ficha3!$AT$95="","",[1]Ficha3!$AT$95),"
",IF([1]Ficha3!$AT$96="","",[1]Ficha3!$AT$96))</f>
        <v xml:space="preserve">Fuerte
Fuerte
Fuerte
Débil
Débil
</v>
      </c>
      <c r="S29" s="459" t="str">
        <f>IF([1]Ficha3!$AW$87="","",[1]Ficha3!$AW$87)</f>
        <v>Moderado</v>
      </c>
      <c r="T29" s="457" t="str">
        <f>IF([1]Ficha3!$AZ$87="","",[1]Ficha3!$AZ$87)</f>
        <v>No disminuye</v>
      </c>
      <c r="U29" s="422" t="str">
        <f>CONCATENATE(IF([1]Ficha3!$D$102="","",[1]Ficha3!$D$102),"
",IF([1]Ficha3!$D$103="","",[1]Ficha3!$D$103),"
",IF([1]Ficha3!$D$104="","",[1]Ficha3!$D$104),"
",IF([1]Ficha3!$D$105="","",[1]Ficha3!$D$105),"
",IF([1]Ficha3!$D$106="","",[1]Ficha3!$D$106),"
",IF([1]Ficha3!$D$107="","",[1]Ficha3!$D$107),"
",IF([1]Ficha3!$D$108="","",[1]Ficha3!$D$108),"
",IF([1]Ficha3!$D$109="","",[1]Ficha3!$D$109),"
",IF([1]Ficha3!$D$110="","",[1]Ficha3!$D$110),"
",IF([1]Ficha3!$D$111="","",[1]Ficha3!$D$111))</f>
        <v xml:space="preserve">Realizar planes de contigencia con los funcionarios y/o contratistas del proceso para dar respuesta inmediata a los trámites vencidos.
</v>
      </c>
      <c r="V29" s="457" t="str">
        <f>CONCATENATE(IF([1]Ficha3!$AL$102="","",[1]Ficha3!$AL$102),"
",IF([1]Ficha3!$AL$103="","",[1]Ficha3!$AL$103),"
",IF([1]Ficha3!$AL$104="","",[1]Ficha3!$AL$104),"
",IF([1]Ficha3!$AL$105="","",[1]Ficha3!$AL$105),"
",IF([1]Ficha3!$AL$106="","",[1]Ficha3!$AL$106),"
",IF([1]Ficha3!$AL$107="","",[1]Ficha3!$AL$107),"
",IF([1]Ficha3!$AL$108="","",[1]Ficha3!$AL$108),"
",IF([1]Ficha3!$AL$109="","",[1]Ficha3!$AL$109),"
",IF([1]Ficha3!$AL$110="","",[1]Ficha3!$AL$110),"
",IF([1]Ficha3!$AL$111="","",[1]Ficha3!$AL$111))</f>
        <v xml:space="preserve">Débil
</v>
      </c>
      <c r="W29" s="457" t="str">
        <f>CONCATENATE(IF([1]Ficha3!$AR$102="","",[1]Ficha3!$AR$102),"
",IF([1]Ficha3!$AR$103="","",[1]Ficha3!$AR$103),"
",IF([1]Ficha3!$AR$104="","",[1]Ficha3!$AR$104),"
",IF([1]Ficha3!$AR$105="","",[1]Ficha3!$AR$105),"
",IF([1]Ficha3!$AR$106="","",[1]Ficha3!$AR$106),"
",IF([1]Ficha3!$AR$107="","",[1]Ficha3!$AR$107),"
",IF([1]Ficha3!$AR$108="","",[1]Ficha3!$AR$108),"
",IF([1]Ficha3!$AR$109="","",[1]Ficha3!$AR$109),"
",IF([1]Ficha3!$AR$110="","",[1]Ficha3!$AR$110),"
",IF([1]Ficha3!$AR$111="","",[1]Ficha3!$AR$111))</f>
        <v xml:space="preserve">Moderado
</v>
      </c>
      <c r="X29" s="457" t="str">
        <f>CONCATENATE(IF([1]Ficha3!$AT$102="","",[1]Ficha3!$AT$102),"
",IF([1]Ficha3!$AT$103="","",[1]Ficha3!$AT$103),"
",IF([1]Ficha3!$AT$104="","",[1]Ficha3!$AT$104),"
",IF([1]Ficha3!$AT$105="","",[1]Ficha3!$AT$105),"
",IF([1]Ficha3!$AT$106="","",[1]Ficha3!$AT$106),"
",IF([1]Ficha3!$AT$107="","",[1]Ficha3!$AT$107),"
",IF([1]Ficha3!$AT$108="","",[1]Ficha3!$AT$108),"
",IF([1]Ficha3!$AT$109="","",[1]Ficha3!$AT$109),"
",IF([1]Ficha3!$AT$110="","",[1]Ficha3!$AT$110),"
",IF([1]Ficha3!$AT$111="","",[1]Ficha3!$AT$111))</f>
        <v xml:space="preserve">Débil
</v>
      </c>
      <c r="Y29" s="459" t="str">
        <f>IF([1]Ficha3!$AW$102="","",[1]Ficha3!$AW$102)</f>
        <v>Débil</v>
      </c>
      <c r="Z29" s="457" t="str">
        <f>IF([1]Ficha3!$AZ$102="","",[1]Ficha3!$AZ$102)</f>
        <v>No disminuye</v>
      </c>
      <c r="AA29" s="455" t="str">
        <f>IF([1]Ficha3!$J$127="","",[1]Ficha3!$J$127)</f>
        <v>Posible (3)</v>
      </c>
      <c r="AB29" s="455" t="str">
        <f>IF([1]Ficha3!$J$134="","",[1]Ficha3!$J$134)</f>
        <v>Moderado (3)</v>
      </c>
      <c r="AC29" s="479" t="str">
        <f>IF([1]Ficha3!$AP$126="","",[1]Ficha3!$AP$126)</f>
        <v>Alta</v>
      </c>
      <c r="AD29" s="422" t="str">
        <f>IF([1]Ficha3!$AP$130="","",[1]Ficha3!$AP$130)</f>
        <v>Despues de realizar el anaisis de los controles existentes, se pudo evidenciar que el riesgo se mantiene en la misma zona de ubicación alta.</v>
      </c>
      <c r="AE29" s="479" t="s">
        <v>43</v>
      </c>
      <c r="AF29" s="133" t="s">
        <v>760</v>
      </c>
      <c r="AG29" s="133" t="s">
        <v>761</v>
      </c>
      <c r="AH29" s="133" t="s">
        <v>762</v>
      </c>
      <c r="AI29" s="191" t="s">
        <v>763</v>
      </c>
      <c r="AJ29" s="191" t="s">
        <v>740</v>
      </c>
      <c r="AK29" s="162" t="s">
        <v>955</v>
      </c>
      <c r="AL29" s="211">
        <v>0.7</v>
      </c>
      <c r="AM29" s="174" t="s">
        <v>949</v>
      </c>
      <c r="AN29" s="11" t="s">
        <v>746</v>
      </c>
      <c r="AO29" s="11" t="s">
        <v>746</v>
      </c>
      <c r="AP29" s="11" t="s">
        <v>746</v>
      </c>
      <c r="AQ29" s="11" t="s">
        <v>747</v>
      </c>
      <c r="AR29" s="11" t="s">
        <v>747</v>
      </c>
      <c r="AS29" s="162"/>
      <c r="AT29" s="230"/>
      <c r="AU29" s="192"/>
      <c r="AV29" s="445" t="str">
        <f>CONCATENATE(IF([1]Ficha3!$D$205="","",[1]Ficha3!$D$205),"
",IF([1]Ficha3!$D$206="","",[1]Ficha3!$D$206),"
",IF([1]Ficha3!$D$207="","",[1]Ficha3!$D$207),"
",IF([1]Ficha3!$D$208="","",[1]Ficha3!$D$208),"
",IF([1]Ficha3!$D$209="","",[1]Ficha3!$D$209),"
",IF([1]Ficha3!$D$210="","",[1]Ficha3!$D$210),"
",IF([1]Ficha3!$D$211="","",[1]Ficha3!$D$211),"
",IF([1]Ficha3!$D$212="","",[1]Ficha3!$D$212),"
",IF([1]Ficha3!$D$213="","",[1]Ficha3!$D$213),"
",IF([1]Ficha3!$D$214="","",[1]Ficha3!$D$214),"")</f>
        <v xml:space="preserve">Solicitar la actualización de las herramientas tecnológicas con las que cuenta la Entidad.
</v>
      </c>
      <c r="AW29" s="422" t="s">
        <v>413</v>
      </c>
      <c r="AX29" s="443" t="str">
        <f>CONCATENATE(IF([1]Ficha3!$AN$205="","",[1]Ficha3!$AN$205),"
",IF([1]Ficha3!$AN$206="","",[1]Ficha3!$AN$206),"
",IF([1]Ficha3!$AN$207="","",[1]Ficha3!$AN$207),"
",IF([1]Ficha3!$AN$208="","",[1]Ficha3!$AN$208),"
",IF([1]Ficha3!$AN$209="","",[1]Ficha3!$AN$209),"
",IF([1]Ficha3!$AN$210="","",[1]Ficha3!$AN$210),"
",IF([1]Ficha3!$AN$211="","",[1]Ficha3!$AN$211),"
",IF([1]Ficha3!$AN$212="","",[1]Ficha3!$AN$212),"
",IF([1]Ficha3!$AN$213="","",[1]Ficha3!$AN$213),"
",IF([1]Ficha3!$AN$214="","",[1]Ficha3!$AN$214),"")</f>
        <v xml:space="preserve">Herramientas tecnológicas actualizadas
</v>
      </c>
    </row>
    <row r="30" spans="1:50" s="54" customFormat="1" ht="177" customHeight="1" x14ac:dyDescent="0.25">
      <c r="A30" s="358"/>
      <c r="B30" s="482"/>
      <c r="C30" s="482"/>
      <c r="D30" s="485"/>
      <c r="E30" s="485"/>
      <c r="F30" s="475"/>
      <c r="G30" s="475"/>
      <c r="H30" s="475"/>
      <c r="I30" s="475"/>
      <c r="J30" s="475"/>
      <c r="K30" s="478"/>
      <c r="L30" s="478"/>
      <c r="M30" s="464"/>
      <c r="N30" s="475"/>
      <c r="O30" s="475"/>
      <c r="P30" s="463"/>
      <c r="Q30" s="463"/>
      <c r="R30" s="463"/>
      <c r="S30" s="464"/>
      <c r="T30" s="463"/>
      <c r="U30" s="475"/>
      <c r="V30" s="463"/>
      <c r="W30" s="463"/>
      <c r="X30" s="463"/>
      <c r="Y30" s="464"/>
      <c r="Z30" s="463"/>
      <c r="AA30" s="478"/>
      <c r="AB30" s="478"/>
      <c r="AC30" s="480"/>
      <c r="AD30" s="475"/>
      <c r="AE30" s="480"/>
      <c r="AF30" s="11" t="s">
        <v>764</v>
      </c>
      <c r="AG30" s="11" t="s">
        <v>737</v>
      </c>
      <c r="AH30" s="11" t="s">
        <v>765</v>
      </c>
      <c r="AI30" s="59" t="s">
        <v>766</v>
      </c>
      <c r="AJ30" s="59" t="s">
        <v>472</v>
      </c>
      <c r="AK30" s="162" t="s">
        <v>916</v>
      </c>
      <c r="AL30" s="211">
        <v>1</v>
      </c>
      <c r="AM30" s="174" t="s">
        <v>950</v>
      </c>
      <c r="AN30" s="11" t="s">
        <v>746</v>
      </c>
      <c r="AO30" s="11" t="s">
        <v>746</v>
      </c>
      <c r="AP30" s="11" t="s">
        <v>746</v>
      </c>
      <c r="AQ30" s="11" t="s">
        <v>747</v>
      </c>
      <c r="AR30" s="11" t="s">
        <v>747</v>
      </c>
      <c r="AS30" s="162"/>
      <c r="AT30" s="230"/>
      <c r="AU30" s="192"/>
      <c r="AV30" s="473"/>
      <c r="AW30" s="475"/>
      <c r="AX30" s="476"/>
    </row>
    <row r="31" spans="1:50" s="54" customFormat="1" ht="140.1" customHeight="1" thickBot="1" x14ac:dyDescent="0.3">
      <c r="A31" s="355"/>
      <c r="B31" s="419"/>
      <c r="C31" s="419"/>
      <c r="D31" s="487"/>
      <c r="E31" s="487"/>
      <c r="F31" s="423"/>
      <c r="G31" s="423"/>
      <c r="H31" s="423"/>
      <c r="I31" s="423"/>
      <c r="J31" s="423"/>
      <c r="K31" s="456"/>
      <c r="L31" s="456"/>
      <c r="M31" s="460"/>
      <c r="N31" s="423"/>
      <c r="O31" s="423"/>
      <c r="P31" s="458"/>
      <c r="Q31" s="458"/>
      <c r="R31" s="458"/>
      <c r="S31" s="460"/>
      <c r="T31" s="458"/>
      <c r="U31" s="423"/>
      <c r="V31" s="458"/>
      <c r="W31" s="458"/>
      <c r="X31" s="458"/>
      <c r="Y31" s="460"/>
      <c r="Z31" s="458"/>
      <c r="AA31" s="456"/>
      <c r="AB31" s="456"/>
      <c r="AC31" s="520"/>
      <c r="AD31" s="423"/>
      <c r="AE31" s="520"/>
      <c r="AF31" s="139" t="s">
        <v>769</v>
      </c>
      <c r="AG31" s="139" t="s">
        <v>768</v>
      </c>
      <c r="AH31" s="139" t="s">
        <v>767</v>
      </c>
      <c r="AI31" s="193" t="s">
        <v>770</v>
      </c>
      <c r="AJ31" s="193" t="s">
        <v>771</v>
      </c>
      <c r="AK31" s="58" t="s">
        <v>1034</v>
      </c>
      <c r="AL31" s="212">
        <v>1</v>
      </c>
      <c r="AM31" s="58" t="s">
        <v>990</v>
      </c>
      <c r="AN31" s="14" t="s">
        <v>746</v>
      </c>
      <c r="AO31" s="14" t="s">
        <v>746</v>
      </c>
      <c r="AP31" s="14" t="s">
        <v>746</v>
      </c>
      <c r="AQ31" s="14" t="s">
        <v>747</v>
      </c>
      <c r="AR31" s="14" t="s">
        <v>747</v>
      </c>
      <c r="AS31" s="58"/>
      <c r="AT31" s="231"/>
      <c r="AU31" s="124"/>
      <c r="AV31" s="446"/>
      <c r="AW31" s="423"/>
      <c r="AX31" s="444"/>
    </row>
    <row r="32" spans="1:50" s="113" customFormat="1" ht="12.95" customHeight="1" thickBot="1" x14ac:dyDescent="0.3">
      <c r="AL32" s="207"/>
      <c r="AT32" s="228"/>
    </row>
    <row r="33" spans="1:50" s="54" customFormat="1" ht="147" customHeight="1" thickBot="1" x14ac:dyDescent="0.3">
      <c r="A33" s="353" t="s">
        <v>109</v>
      </c>
      <c r="B33" s="488" t="s">
        <v>49</v>
      </c>
      <c r="C33" s="488" t="s">
        <v>91</v>
      </c>
      <c r="D33" s="489" t="s">
        <v>92</v>
      </c>
      <c r="E33" s="489" t="s">
        <v>353</v>
      </c>
      <c r="F33" s="416" t="s">
        <v>93</v>
      </c>
      <c r="G33" s="416" t="s">
        <v>85</v>
      </c>
      <c r="H33" s="416" t="s">
        <v>354</v>
      </c>
      <c r="I33" s="416" t="s">
        <v>94</v>
      </c>
      <c r="J33" s="416" t="s">
        <v>355</v>
      </c>
      <c r="K33" s="453" t="s">
        <v>55</v>
      </c>
      <c r="L33" s="453" t="s">
        <v>86</v>
      </c>
      <c r="M33" s="412" t="s">
        <v>68</v>
      </c>
      <c r="N33" s="416" t="s">
        <v>317</v>
      </c>
      <c r="O33" s="416" t="s">
        <v>356</v>
      </c>
      <c r="P33" s="410" t="s">
        <v>95</v>
      </c>
      <c r="Q33" s="410" t="s">
        <v>96</v>
      </c>
      <c r="R33" s="410" t="s">
        <v>97</v>
      </c>
      <c r="S33" s="412" t="s">
        <v>98</v>
      </c>
      <c r="T33" s="410" t="s">
        <v>99</v>
      </c>
      <c r="U33" s="416" t="s">
        <v>357</v>
      </c>
      <c r="V33" s="410" t="s">
        <v>100</v>
      </c>
      <c r="W33" s="410" t="s">
        <v>100</v>
      </c>
      <c r="X33" s="410" t="s">
        <v>100</v>
      </c>
      <c r="Y33" s="412" t="s">
        <v>98</v>
      </c>
      <c r="Z33" s="410" t="s">
        <v>99</v>
      </c>
      <c r="AA33" s="453" t="s">
        <v>55</v>
      </c>
      <c r="AB33" s="453" t="s">
        <v>86</v>
      </c>
      <c r="AC33" s="524" t="str">
        <f>IF([4]Ficha3!$AP$126="","",[4]Ficha3!$AP$126)</f>
        <v>Moderada</v>
      </c>
      <c r="AD33" s="416" t="s">
        <v>101</v>
      </c>
      <c r="AE33" s="524" t="s">
        <v>43</v>
      </c>
      <c r="AF33" s="42" t="s">
        <v>774</v>
      </c>
      <c r="AG33" s="42" t="s">
        <v>775</v>
      </c>
      <c r="AH33" s="291" t="s">
        <v>776</v>
      </c>
      <c r="AI33" s="53" t="s">
        <v>777</v>
      </c>
      <c r="AJ33" s="53" t="s">
        <v>620</v>
      </c>
      <c r="AK33" s="41" t="s">
        <v>1031</v>
      </c>
      <c r="AL33" s="209">
        <v>1</v>
      </c>
      <c r="AM33" s="118" t="s">
        <v>950</v>
      </c>
      <c r="AN33" s="8" t="s">
        <v>746</v>
      </c>
      <c r="AO33" s="8" t="s">
        <v>746</v>
      </c>
      <c r="AP33" s="8" t="s">
        <v>746</v>
      </c>
      <c r="AQ33" s="8" t="s">
        <v>747</v>
      </c>
      <c r="AR33" s="8" t="s">
        <v>747</v>
      </c>
      <c r="AS33" s="41"/>
      <c r="AT33" s="232"/>
      <c r="AU33" s="122"/>
      <c r="AV33" s="91" t="s">
        <v>102</v>
      </c>
      <c r="AW33" s="8" t="s">
        <v>102</v>
      </c>
      <c r="AX33" s="10" t="s">
        <v>102</v>
      </c>
    </row>
    <row r="34" spans="1:50" s="54" customFormat="1" ht="120" customHeight="1" thickBot="1" x14ac:dyDescent="0.3">
      <c r="A34" s="356"/>
      <c r="B34" s="482"/>
      <c r="C34" s="482"/>
      <c r="D34" s="485"/>
      <c r="E34" s="485"/>
      <c r="F34" s="475"/>
      <c r="G34" s="475"/>
      <c r="H34" s="475"/>
      <c r="I34" s="475"/>
      <c r="J34" s="475"/>
      <c r="K34" s="478"/>
      <c r="L34" s="478"/>
      <c r="M34" s="464"/>
      <c r="N34" s="475"/>
      <c r="O34" s="475"/>
      <c r="P34" s="463"/>
      <c r="Q34" s="463"/>
      <c r="R34" s="463"/>
      <c r="S34" s="464"/>
      <c r="T34" s="463"/>
      <c r="U34" s="475"/>
      <c r="V34" s="463"/>
      <c r="W34" s="463"/>
      <c r="X34" s="463"/>
      <c r="Y34" s="464"/>
      <c r="Z34" s="463"/>
      <c r="AA34" s="478"/>
      <c r="AB34" s="478"/>
      <c r="AC34" s="548"/>
      <c r="AD34" s="475"/>
      <c r="AE34" s="548"/>
      <c r="AF34" s="11" t="s">
        <v>778</v>
      </c>
      <c r="AG34" s="11" t="s">
        <v>779</v>
      </c>
      <c r="AH34" s="11" t="s">
        <v>780</v>
      </c>
      <c r="AI34" s="57" t="s">
        <v>781</v>
      </c>
      <c r="AJ34" s="57" t="s">
        <v>702</v>
      </c>
      <c r="AK34" s="274" t="s">
        <v>1032</v>
      </c>
      <c r="AL34" s="210">
        <v>1</v>
      </c>
      <c r="AM34" s="118" t="s">
        <v>950</v>
      </c>
      <c r="AN34" s="11" t="s">
        <v>746</v>
      </c>
      <c r="AO34" s="11" t="s">
        <v>746</v>
      </c>
      <c r="AP34" s="11" t="s">
        <v>746</v>
      </c>
      <c r="AQ34" s="11" t="s">
        <v>747</v>
      </c>
      <c r="AR34" s="11" t="s">
        <v>747</v>
      </c>
      <c r="AS34" s="142"/>
      <c r="AT34" s="233"/>
      <c r="AU34" s="160"/>
      <c r="AV34" s="130"/>
      <c r="AW34" s="129"/>
      <c r="AX34" s="131"/>
    </row>
    <row r="35" spans="1:50" s="54" customFormat="1" ht="120" customHeight="1" thickBot="1" x14ac:dyDescent="0.3">
      <c r="A35" s="356"/>
      <c r="B35" s="483"/>
      <c r="C35" s="483"/>
      <c r="D35" s="486"/>
      <c r="E35" s="486"/>
      <c r="F35" s="417"/>
      <c r="G35" s="417"/>
      <c r="H35" s="417"/>
      <c r="I35" s="417"/>
      <c r="J35" s="417"/>
      <c r="K35" s="454"/>
      <c r="L35" s="454"/>
      <c r="M35" s="413"/>
      <c r="N35" s="417"/>
      <c r="O35" s="417"/>
      <c r="P35" s="411"/>
      <c r="Q35" s="411"/>
      <c r="R35" s="411"/>
      <c r="S35" s="413"/>
      <c r="T35" s="411"/>
      <c r="U35" s="417"/>
      <c r="V35" s="411"/>
      <c r="W35" s="411"/>
      <c r="X35" s="411"/>
      <c r="Y35" s="413"/>
      <c r="Z35" s="411"/>
      <c r="AA35" s="454"/>
      <c r="AB35" s="454"/>
      <c r="AC35" s="525"/>
      <c r="AD35" s="417"/>
      <c r="AE35" s="525"/>
      <c r="AF35" s="129" t="s">
        <v>782</v>
      </c>
      <c r="AG35" s="129" t="s">
        <v>783</v>
      </c>
      <c r="AH35" s="292" t="s">
        <v>784</v>
      </c>
      <c r="AI35" s="142" t="s">
        <v>785</v>
      </c>
      <c r="AJ35" s="142" t="s">
        <v>150</v>
      </c>
      <c r="AK35" s="293" t="s">
        <v>1033</v>
      </c>
      <c r="AL35" s="210">
        <v>1</v>
      </c>
      <c r="AM35" s="118" t="s">
        <v>950</v>
      </c>
      <c r="AN35" s="11" t="s">
        <v>746</v>
      </c>
      <c r="AO35" s="11" t="s">
        <v>746</v>
      </c>
      <c r="AP35" s="11" t="s">
        <v>746</v>
      </c>
      <c r="AQ35" s="11" t="s">
        <v>747</v>
      </c>
      <c r="AR35" s="11" t="s">
        <v>747</v>
      </c>
      <c r="AS35" s="142"/>
      <c r="AT35" s="233"/>
      <c r="AU35" s="160"/>
      <c r="AV35" s="130"/>
      <c r="AW35" s="129"/>
      <c r="AX35" s="131"/>
    </row>
    <row r="36" spans="1:50" s="54" customFormat="1" ht="120" customHeight="1" thickBot="1" x14ac:dyDescent="0.3">
      <c r="A36" s="357"/>
      <c r="B36" s="418" t="s">
        <v>49</v>
      </c>
      <c r="C36" s="418" t="s">
        <v>103</v>
      </c>
      <c r="D36" s="484" t="s">
        <v>104</v>
      </c>
      <c r="E36" s="484" t="s">
        <v>358</v>
      </c>
      <c r="F36" s="422" t="s">
        <v>93</v>
      </c>
      <c r="G36" s="422" t="s">
        <v>85</v>
      </c>
      <c r="H36" s="422" t="s">
        <v>359</v>
      </c>
      <c r="I36" s="422" t="s">
        <v>105</v>
      </c>
      <c r="J36" s="422" t="s">
        <v>360</v>
      </c>
      <c r="K36" s="455" t="s">
        <v>55</v>
      </c>
      <c r="L36" s="455" t="s">
        <v>86</v>
      </c>
      <c r="M36" s="459" t="s">
        <v>68</v>
      </c>
      <c r="N36" s="422" t="s">
        <v>361</v>
      </c>
      <c r="O36" s="422" t="s">
        <v>362</v>
      </c>
      <c r="P36" s="457" t="s">
        <v>106</v>
      </c>
      <c r="Q36" s="457" t="s">
        <v>88</v>
      </c>
      <c r="R36" s="457" t="s">
        <v>106</v>
      </c>
      <c r="S36" s="459" t="s">
        <v>65</v>
      </c>
      <c r="T36" s="457" t="s">
        <v>99</v>
      </c>
      <c r="U36" s="422" t="s">
        <v>363</v>
      </c>
      <c r="V36" s="457" t="s">
        <v>107</v>
      </c>
      <c r="W36" s="457" t="s">
        <v>100</v>
      </c>
      <c r="X36" s="457" t="s">
        <v>100</v>
      </c>
      <c r="Y36" s="459" t="s">
        <v>65</v>
      </c>
      <c r="Z36" s="457" t="s">
        <v>99</v>
      </c>
      <c r="AA36" s="455" t="s">
        <v>55</v>
      </c>
      <c r="AB36" s="455" t="s">
        <v>86</v>
      </c>
      <c r="AC36" s="461" t="str">
        <f>IF([4]Ficha3!$AP$126="","",[4]Ficha3!$AP$126)</f>
        <v>Moderada</v>
      </c>
      <c r="AD36" s="422" t="s">
        <v>320</v>
      </c>
      <c r="AE36" s="461" t="s">
        <v>43</v>
      </c>
      <c r="AF36" s="11" t="s">
        <v>798</v>
      </c>
      <c r="AG36" s="11" t="s">
        <v>797</v>
      </c>
      <c r="AH36" s="11" t="s">
        <v>795</v>
      </c>
      <c r="AI36" s="57" t="s">
        <v>796</v>
      </c>
      <c r="AJ36" s="57" t="s">
        <v>508</v>
      </c>
      <c r="AK36" s="60" t="s">
        <v>1035</v>
      </c>
      <c r="AL36" s="208">
        <v>1</v>
      </c>
      <c r="AM36" s="118" t="s">
        <v>950</v>
      </c>
      <c r="AN36" s="11" t="s">
        <v>786</v>
      </c>
      <c r="AO36" s="11" t="s">
        <v>787</v>
      </c>
      <c r="AP36" s="11" t="s">
        <v>788</v>
      </c>
      <c r="AQ36" s="60" t="s">
        <v>789</v>
      </c>
      <c r="AR36" s="95" t="s">
        <v>564</v>
      </c>
      <c r="AS36" s="60" t="s">
        <v>936</v>
      </c>
      <c r="AT36" s="229">
        <v>1</v>
      </c>
      <c r="AU36" s="284" t="s">
        <v>1005</v>
      </c>
      <c r="AV36" s="92" t="s">
        <v>102</v>
      </c>
      <c r="AW36" s="11" t="s">
        <v>102</v>
      </c>
      <c r="AX36" s="13" t="s">
        <v>102</v>
      </c>
    </row>
    <row r="37" spans="1:50" s="54" customFormat="1" ht="146.44999999999999" customHeight="1" thickBot="1" x14ac:dyDescent="0.3">
      <c r="A37" s="358"/>
      <c r="B37" s="482"/>
      <c r="C37" s="482"/>
      <c r="D37" s="485"/>
      <c r="E37" s="485"/>
      <c r="F37" s="475"/>
      <c r="G37" s="475"/>
      <c r="H37" s="475"/>
      <c r="I37" s="475"/>
      <c r="J37" s="475"/>
      <c r="K37" s="478"/>
      <c r="L37" s="478"/>
      <c r="M37" s="464"/>
      <c r="N37" s="475"/>
      <c r="O37" s="475"/>
      <c r="P37" s="463"/>
      <c r="Q37" s="463"/>
      <c r="R37" s="463"/>
      <c r="S37" s="464"/>
      <c r="T37" s="463"/>
      <c r="U37" s="475"/>
      <c r="V37" s="463"/>
      <c r="W37" s="463"/>
      <c r="X37" s="463"/>
      <c r="Y37" s="464"/>
      <c r="Z37" s="463"/>
      <c r="AA37" s="478"/>
      <c r="AB37" s="478"/>
      <c r="AC37" s="548"/>
      <c r="AD37" s="475"/>
      <c r="AE37" s="548"/>
      <c r="AF37" s="11" t="s">
        <v>801</v>
      </c>
      <c r="AG37" s="11" t="s">
        <v>800</v>
      </c>
      <c r="AH37" s="11" t="s">
        <v>799</v>
      </c>
      <c r="AI37" s="57" t="s">
        <v>802</v>
      </c>
      <c r="AJ37" s="57" t="s">
        <v>513</v>
      </c>
      <c r="AK37" s="294" t="s">
        <v>1036</v>
      </c>
      <c r="AL37" s="211">
        <v>1</v>
      </c>
      <c r="AM37" s="118" t="s">
        <v>950</v>
      </c>
      <c r="AN37" s="252" t="s">
        <v>746</v>
      </c>
      <c r="AO37" s="252" t="s">
        <v>746</v>
      </c>
      <c r="AP37" s="252" t="s">
        <v>746</v>
      </c>
      <c r="AQ37" s="252" t="s">
        <v>747</v>
      </c>
      <c r="AR37" s="252" t="s">
        <v>747</v>
      </c>
      <c r="AS37" s="134"/>
      <c r="AT37" s="230"/>
      <c r="AU37" s="194"/>
      <c r="AV37" s="153"/>
      <c r="AW37" s="133"/>
      <c r="AX37" s="135"/>
    </row>
    <row r="38" spans="1:50" s="54" customFormat="1" ht="156" customHeight="1" x14ac:dyDescent="0.25">
      <c r="A38" s="358"/>
      <c r="B38" s="482"/>
      <c r="C38" s="482"/>
      <c r="D38" s="485"/>
      <c r="E38" s="485"/>
      <c r="F38" s="475"/>
      <c r="G38" s="475"/>
      <c r="H38" s="475"/>
      <c r="I38" s="475"/>
      <c r="J38" s="475"/>
      <c r="K38" s="478"/>
      <c r="L38" s="478"/>
      <c r="M38" s="464"/>
      <c r="N38" s="475"/>
      <c r="O38" s="475"/>
      <c r="P38" s="463"/>
      <c r="Q38" s="463"/>
      <c r="R38" s="463"/>
      <c r="S38" s="464"/>
      <c r="T38" s="463"/>
      <c r="U38" s="475"/>
      <c r="V38" s="463"/>
      <c r="W38" s="463"/>
      <c r="X38" s="463"/>
      <c r="Y38" s="464"/>
      <c r="Z38" s="463"/>
      <c r="AA38" s="478"/>
      <c r="AB38" s="478"/>
      <c r="AC38" s="548"/>
      <c r="AD38" s="475"/>
      <c r="AE38" s="548"/>
      <c r="AF38" s="11" t="s">
        <v>804</v>
      </c>
      <c r="AG38" s="11" t="s">
        <v>791</v>
      </c>
      <c r="AH38" s="11" t="s">
        <v>803</v>
      </c>
      <c r="AI38" s="57" t="s">
        <v>805</v>
      </c>
      <c r="AJ38" s="57" t="s">
        <v>604</v>
      </c>
      <c r="AK38" s="134" t="s">
        <v>1037</v>
      </c>
      <c r="AL38" s="211">
        <v>1</v>
      </c>
      <c r="AM38" s="118" t="s">
        <v>950</v>
      </c>
      <c r="AN38" s="11" t="s">
        <v>790</v>
      </c>
      <c r="AO38" s="11" t="s">
        <v>791</v>
      </c>
      <c r="AP38" s="11" t="s">
        <v>792</v>
      </c>
      <c r="AQ38" s="60" t="s">
        <v>793</v>
      </c>
      <c r="AR38" s="95" t="s">
        <v>794</v>
      </c>
      <c r="AS38" s="134" t="s">
        <v>973</v>
      </c>
      <c r="AT38" s="230">
        <v>1</v>
      </c>
      <c r="AU38" s="192" t="s">
        <v>1006</v>
      </c>
      <c r="AV38" s="153"/>
      <c r="AW38" s="133"/>
      <c r="AX38" s="135"/>
    </row>
    <row r="39" spans="1:50" s="54" customFormat="1" ht="148.9" customHeight="1" thickBot="1" x14ac:dyDescent="0.3">
      <c r="A39" s="358"/>
      <c r="B39" s="483"/>
      <c r="C39" s="483"/>
      <c r="D39" s="486"/>
      <c r="E39" s="486"/>
      <c r="F39" s="417"/>
      <c r="G39" s="417"/>
      <c r="H39" s="417"/>
      <c r="I39" s="417"/>
      <c r="J39" s="417"/>
      <c r="K39" s="454"/>
      <c r="L39" s="454"/>
      <c r="M39" s="413"/>
      <c r="N39" s="417"/>
      <c r="O39" s="417"/>
      <c r="P39" s="411"/>
      <c r="Q39" s="411"/>
      <c r="R39" s="411"/>
      <c r="S39" s="413"/>
      <c r="T39" s="411"/>
      <c r="U39" s="417"/>
      <c r="V39" s="411"/>
      <c r="W39" s="411"/>
      <c r="X39" s="411"/>
      <c r="Y39" s="413"/>
      <c r="Z39" s="411"/>
      <c r="AA39" s="454"/>
      <c r="AB39" s="454"/>
      <c r="AC39" s="525"/>
      <c r="AD39" s="417"/>
      <c r="AE39" s="525"/>
      <c r="AF39" s="11" t="s">
        <v>808</v>
      </c>
      <c r="AG39" s="11" t="s">
        <v>797</v>
      </c>
      <c r="AH39" s="11" t="s">
        <v>807</v>
      </c>
      <c r="AI39" s="57" t="s">
        <v>806</v>
      </c>
      <c r="AJ39" s="57" t="s">
        <v>513</v>
      </c>
      <c r="AK39" s="134" t="s">
        <v>1038</v>
      </c>
      <c r="AL39" s="211">
        <v>1</v>
      </c>
      <c r="AM39" s="272" t="s">
        <v>965</v>
      </c>
      <c r="AN39" s="11" t="s">
        <v>746</v>
      </c>
      <c r="AO39" s="11" t="s">
        <v>746</v>
      </c>
      <c r="AP39" s="11" t="s">
        <v>746</v>
      </c>
      <c r="AQ39" s="11" t="s">
        <v>747</v>
      </c>
      <c r="AR39" s="11" t="s">
        <v>747</v>
      </c>
      <c r="AS39" s="134"/>
      <c r="AT39" s="230"/>
      <c r="AU39" s="194"/>
      <c r="AV39" s="153"/>
      <c r="AW39" s="133"/>
      <c r="AX39" s="135"/>
    </row>
    <row r="40" spans="1:50" s="54" customFormat="1" ht="154.9" customHeight="1" x14ac:dyDescent="0.25">
      <c r="A40" s="358"/>
      <c r="B40" s="418" t="s">
        <v>49</v>
      </c>
      <c r="C40" s="418" t="s">
        <v>50</v>
      </c>
      <c r="D40" s="484" t="s">
        <v>51</v>
      </c>
      <c r="E40" s="484" t="s">
        <v>314</v>
      </c>
      <c r="F40" s="422" t="s">
        <v>110</v>
      </c>
      <c r="G40" s="422" t="s">
        <v>85</v>
      </c>
      <c r="H40" s="422" t="s">
        <v>315</v>
      </c>
      <c r="I40" s="422" t="s">
        <v>111</v>
      </c>
      <c r="J40" s="422" t="s">
        <v>316</v>
      </c>
      <c r="K40" s="455" t="s">
        <v>55</v>
      </c>
      <c r="L40" s="455" t="s">
        <v>86</v>
      </c>
      <c r="M40" s="459" t="s">
        <v>68</v>
      </c>
      <c r="N40" s="422" t="s">
        <v>317</v>
      </c>
      <c r="O40" s="422" t="s">
        <v>318</v>
      </c>
      <c r="P40" s="457" t="s">
        <v>100</v>
      </c>
      <c r="Q40" s="457" t="s">
        <v>100</v>
      </c>
      <c r="R40" s="457" t="s">
        <v>100</v>
      </c>
      <c r="S40" s="459" t="s">
        <v>98</v>
      </c>
      <c r="T40" s="422" t="s">
        <v>99</v>
      </c>
      <c r="U40" s="422" t="s">
        <v>319</v>
      </c>
      <c r="V40" s="457" t="s">
        <v>100</v>
      </c>
      <c r="W40" s="457" t="s">
        <v>100</v>
      </c>
      <c r="X40" s="457" t="s">
        <v>100</v>
      </c>
      <c r="Y40" s="459" t="s">
        <v>65</v>
      </c>
      <c r="Z40" s="457" t="s">
        <v>99</v>
      </c>
      <c r="AA40" s="455" t="s">
        <v>55</v>
      </c>
      <c r="AB40" s="455" t="s">
        <v>86</v>
      </c>
      <c r="AC40" s="461" t="str">
        <f>IF([4]Ficha3!$AP$126="","",[4]Ficha3!$AP$126)</f>
        <v>Moderada</v>
      </c>
      <c r="AD40" s="422" t="s">
        <v>320</v>
      </c>
      <c r="AE40" s="461" t="s">
        <v>43</v>
      </c>
      <c r="AF40" s="133" t="s">
        <v>809</v>
      </c>
      <c r="AG40" s="133" t="s">
        <v>810</v>
      </c>
      <c r="AH40" s="133" t="s">
        <v>811</v>
      </c>
      <c r="AI40" s="162" t="s">
        <v>802</v>
      </c>
      <c r="AJ40" s="162" t="s">
        <v>481</v>
      </c>
      <c r="AK40" s="134" t="s">
        <v>1037</v>
      </c>
      <c r="AL40" s="211">
        <v>1</v>
      </c>
      <c r="AM40" s="118" t="s">
        <v>950</v>
      </c>
      <c r="AN40" s="11" t="s">
        <v>746</v>
      </c>
      <c r="AO40" s="11" t="s">
        <v>746</v>
      </c>
      <c r="AP40" s="11" t="s">
        <v>746</v>
      </c>
      <c r="AQ40" s="11" t="s">
        <v>747</v>
      </c>
      <c r="AR40" s="11" t="s">
        <v>747</v>
      </c>
      <c r="AS40" s="134"/>
      <c r="AT40" s="230"/>
      <c r="AU40" s="194"/>
      <c r="AV40" s="153"/>
      <c r="AW40" s="133"/>
      <c r="AX40" s="135"/>
    </row>
    <row r="41" spans="1:50" s="54" customFormat="1" ht="120" customHeight="1" x14ac:dyDescent="0.25">
      <c r="A41" s="358"/>
      <c r="B41" s="482"/>
      <c r="C41" s="482"/>
      <c r="D41" s="485"/>
      <c r="E41" s="485"/>
      <c r="F41" s="475"/>
      <c r="G41" s="475"/>
      <c r="H41" s="475"/>
      <c r="I41" s="475"/>
      <c r="J41" s="475"/>
      <c r="K41" s="478"/>
      <c r="L41" s="478"/>
      <c r="M41" s="464"/>
      <c r="N41" s="475"/>
      <c r="O41" s="475"/>
      <c r="P41" s="463"/>
      <c r="Q41" s="463"/>
      <c r="R41" s="463"/>
      <c r="S41" s="464"/>
      <c r="T41" s="475"/>
      <c r="U41" s="475"/>
      <c r="V41" s="463"/>
      <c r="W41" s="463"/>
      <c r="X41" s="463"/>
      <c r="Y41" s="464"/>
      <c r="Z41" s="463"/>
      <c r="AA41" s="478"/>
      <c r="AB41" s="478"/>
      <c r="AC41" s="548"/>
      <c r="AD41" s="475"/>
      <c r="AE41" s="548"/>
      <c r="AF41" s="11" t="s">
        <v>813</v>
      </c>
      <c r="AG41" s="11" t="s">
        <v>812</v>
      </c>
      <c r="AH41" s="11" t="s">
        <v>814</v>
      </c>
      <c r="AI41" s="57" t="s">
        <v>815</v>
      </c>
      <c r="AJ41" s="57" t="s">
        <v>491</v>
      </c>
      <c r="AK41" s="134" t="s">
        <v>935</v>
      </c>
      <c r="AL41" s="211">
        <v>1</v>
      </c>
      <c r="AM41" s="174" t="s">
        <v>956</v>
      </c>
      <c r="AN41" s="11" t="s">
        <v>746</v>
      </c>
      <c r="AO41" s="11" t="s">
        <v>746</v>
      </c>
      <c r="AP41" s="11" t="s">
        <v>746</v>
      </c>
      <c r="AQ41" s="11" t="s">
        <v>747</v>
      </c>
      <c r="AR41" s="11" t="s">
        <v>747</v>
      </c>
      <c r="AS41" s="134"/>
      <c r="AT41" s="230"/>
      <c r="AU41" s="194"/>
      <c r="AV41" s="153"/>
      <c r="AW41" s="133"/>
      <c r="AX41" s="135"/>
    </row>
    <row r="42" spans="1:50" s="54" customFormat="1" ht="138" customHeight="1" thickBot="1" x14ac:dyDescent="0.3">
      <c r="A42" s="355"/>
      <c r="B42" s="419"/>
      <c r="C42" s="419"/>
      <c r="D42" s="487"/>
      <c r="E42" s="487"/>
      <c r="F42" s="423"/>
      <c r="G42" s="423"/>
      <c r="H42" s="423"/>
      <c r="I42" s="423"/>
      <c r="J42" s="423"/>
      <c r="K42" s="456"/>
      <c r="L42" s="456"/>
      <c r="M42" s="460"/>
      <c r="N42" s="423"/>
      <c r="O42" s="423"/>
      <c r="P42" s="458"/>
      <c r="Q42" s="458"/>
      <c r="R42" s="458"/>
      <c r="S42" s="460"/>
      <c r="T42" s="423"/>
      <c r="U42" s="423"/>
      <c r="V42" s="458"/>
      <c r="W42" s="458"/>
      <c r="X42" s="458"/>
      <c r="Y42" s="460"/>
      <c r="Z42" s="458"/>
      <c r="AA42" s="456"/>
      <c r="AB42" s="456"/>
      <c r="AC42" s="462"/>
      <c r="AD42" s="423"/>
      <c r="AE42" s="462"/>
      <c r="AF42" s="139" t="s">
        <v>816</v>
      </c>
      <c r="AG42" s="139" t="s">
        <v>817</v>
      </c>
      <c r="AH42" s="139" t="s">
        <v>818</v>
      </c>
      <c r="AI42" s="172" t="s">
        <v>805</v>
      </c>
      <c r="AJ42" s="172" t="s">
        <v>150</v>
      </c>
      <c r="AK42" s="66" t="s">
        <v>1041</v>
      </c>
      <c r="AL42" s="212">
        <v>1</v>
      </c>
      <c r="AM42" s="117" t="s">
        <v>993</v>
      </c>
      <c r="AN42" s="139" t="s">
        <v>81</v>
      </c>
      <c r="AO42" s="139" t="s">
        <v>81</v>
      </c>
      <c r="AP42" s="139" t="s">
        <v>81</v>
      </c>
      <c r="AQ42" s="172" t="s">
        <v>81</v>
      </c>
      <c r="AR42" s="173" t="s">
        <v>81</v>
      </c>
      <c r="AS42" s="58"/>
      <c r="AT42" s="231"/>
      <c r="AU42" s="124"/>
      <c r="AV42" s="93" t="s">
        <v>112</v>
      </c>
      <c r="AW42" s="14" t="s">
        <v>112</v>
      </c>
      <c r="AX42" s="16" t="s">
        <v>112</v>
      </c>
    </row>
    <row r="43" spans="1:50" s="113" customFormat="1" ht="12.95" customHeight="1" thickBot="1" x14ac:dyDescent="0.3">
      <c r="AL43" s="207"/>
      <c r="AT43" s="228"/>
    </row>
    <row r="44" spans="1:50" s="54" customFormat="1" ht="156.75" customHeight="1" x14ac:dyDescent="0.25">
      <c r="A44" s="353" t="s">
        <v>113</v>
      </c>
      <c r="B44" s="488" t="s">
        <v>49</v>
      </c>
      <c r="C44" s="488" t="s">
        <v>114</v>
      </c>
      <c r="D44" s="489" t="s">
        <v>115</v>
      </c>
      <c r="E44" s="489" t="s">
        <v>194</v>
      </c>
      <c r="F44" s="416" t="s">
        <v>321</v>
      </c>
      <c r="G44" s="416" t="s">
        <v>116</v>
      </c>
      <c r="H44" s="416" t="s">
        <v>117</v>
      </c>
      <c r="I44" s="416" t="s">
        <v>118</v>
      </c>
      <c r="J44" s="416" t="s">
        <v>322</v>
      </c>
      <c r="K44" s="453" t="s">
        <v>119</v>
      </c>
      <c r="L44" s="453" t="s">
        <v>67</v>
      </c>
      <c r="M44" s="412" t="s">
        <v>120</v>
      </c>
      <c r="N44" s="416" t="s">
        <v>121</v>
      </c>
      <c r="O44" s="416" t="s">
        <v>323</v>
      </c>
      <c r="P44" s="410" t="s">
        <v>122</v>
      </c>
      <c r="Q44" s="410" t="s">
        <v>123</v>
      </c>
      <c r="R44" s="410" t="s">
        <v>100</v>
      </c>
      <c r="S44" s="412" t="s">
        <v>65</v>
      </c>
      <c r="T44" s="410" t="s">
        <v>99</v>
      </c>
      <c r="U44" s="416" t="s">
        <v>181</v>
      </c>
      <c r="V44" s="410" t="s">
        <v>124</v>
      </c>
      <c r="W44" s="410" t="s">
        <v>125</v>
      </c>
      <c r="X44" s="410" t="s">
        <v>125</v>
      </c>
      <c r="Y44" s="412" t="s">
        <v>65</v>
      </c>
      <c r="Z44" s="410" t="s">
        <v>60</v>
      </c>
      <c r="AA44" s="453" t="s">
        <v>119</v>
      </c>
      <c r="AB44" s="453" t="s">
        <v>86</v>
      </c>
      <c r="AC44" s="414" t="str">
        <f>IF([1]Ficha2!$AP$126="","",[1]Ficha2!$AP$126)</f>
        <v>Alta</v>
      </c>
      <c r="AD44" s="416" t="s">
        <v>126</v>
      </c>
      <c r="AE44" s="414" t="s">
        <v>43</v>
      </c>
      <c r="AF44" s="197" t="s">
        <v>861</v>
      </c>
      <c r="AG44" s="242" t="s">
        <v>843</v>
      </c>
      <c r="AH44" s="242" t="s">
        <v>844</v>
      </c>
      <c r="AI44" s="276" t="s">
        <v>845</v>
      </c>
      <c r="AJ44" s="53" t="s">
        <v>846</v>
      </c>
      <c r="AK44" s="41" t="s">
        <v>957</v>
      </c>
      <c r="AL44" s="251">
        <v>1</v>
      </c>
      <c r="AM44" s="57" t="s">
        <v>1009</v>
      </c>
      <c r="AN44" s="246" t="s">
        <v>828</v>
      </c>
      <c r="AO44" s="242" t="s">
        <v>829</v>
      </c>
      <c r="AP44" s="196" t="s">
        <v>830</v>
      </c>
      <c r="AQ44" s="53" t="s">
        <v>862</v>
      </c>
      <c r="AR44" s="53" t="s">
        <v>831</v>
      </c>
      <c r="AS44" s="41" t="s">
        <v>920</v>
      </c>
      <c r="AT44" s="248">
        <v>1</v>
      </c>
      <c r="AU44" s="174" t="s">
        <v>968</v>
      </c>
      <c r="AV44" s="91" t="s">
        <v>868</v>
      </c>
      <c r="AW44" s="8" t="s">
        <v>819</v>
      </c>
      <c r="AX44" s="10" t="s">
        <v>820</v>
      </c>
    </row>
    <row r="45" spans="1:50" s="54" customFormat="1" ht="151.5" customHeight="1" thickBot="1" x14ac:dyDescent="0.3">
      <c r="A45" s="357"/>
      <c r="B45" s="482"/>
      <c r="C45" s="482"/>
      <c r="D45" s="485"/>
      <c r="E45" s="485"/>
      <c r="F45" s="475"/>
      <c r="G45" s="475"/>
      <c r="H45" s="475"/>
      <c r="I45" s="475"/>
      <c r="J45" s="475"/>
      <c r="K45" s="478"/>
      <c r="L45" s="478"/>
      <c r="M45" s="464"/>
      <c r="N45" s="475"/>
      <c r="O45" s="475"/>
      <c r="P45" s="463"/>
      <c r="Q45" s="463"/>
      <c r="R45" s="463"/>
      <c r="S45" s="464"/>
      <c r="T45" s="463"/>
      <c r="U45" s="475"/>
      <c r="V45" s="463"/>
      <c r="W45" s="463"/>
      <c r="X45" s="463"/>
      <c r="Y45" s="464"/>
      <c r="Z45" s="463"/>
      <c r="AA45" s="478"/>
      <c r="AB45" s="478"/>
      <c r="AC45" s="480"/>
      <c r="AD45" s="475"/>
      <c r="AE45" s="480"/>
      <c r="AF45" s="65" t="s">
        <v>847</v>
      </c>
      <c r="AG45" s="245" t="s">
        <v>849</v>
      </c>
      <c r="AH45" s="245" t="s">
        <v>848</v>
      </c>
      <c r="AI45" s="277" t="s">
        <v>845</v>
      </c>
      <c r="AJ45" s="57" t="s">
        <v>850</v>
      </c>
      <c r="AK45" s="57" t="s">
        <v>917</v>
      </c>
      <c r="AL45" s="251">
        <v>1</v>
      </c>
      <c r="AM45" s="117" t="s">
        <v>1010</v>
      </c>
      <c r="AN45" s="65" t="s">
        <v>832</v>
      </c>
      <c r="AO45" s="245" t="s">
        <v>833</v>
      </c>
      <c r="AP45" s="51" t="s">
        <v>834</v>
      </c>
      <c r="AQ45" s="57" t="s">
        <v>863</v>
      </c>
      <c r="AR45" s="57" t="s">
        <v>835</v>
      </c>
      <c r="AS45" s="57" t="s">
        <v>921</v>
      </c>
      <c r="AT45" s="247">
        <v>1</v>
      </c>
      <c r="AU45" s="174" t="s">
        <v>968</v>
      </c>
      <c r="AV45" s="92" t="s">
        <v>821</v>
      </c>
      <c r="AW45" s="11" t="s">
        <v>822</v>
      </c>
      <c r="AX45" s="13" t="s">
        <v>823</v>
      </c>
    </row>
    <row r="46" spans="1:50" s="54" customFormat="1" ht="129.94999999999999" customHeight="1" x14ac:dyDescent="0.25">
      <c r="A46" s="357"/>
      <c r="B46" s="482"/>
      <c r="C46" s="482"/>
      <c r="D46" s="485"/>
      <c r="E46" s="485"/>
      <c r="F46" s="475"/>
      <c r="G46" s="475"/>
      <c r="H46" s="475"/>
      <c r="I46" s="475"/>
      <c r="J46" s="475"/>
      <c r="K46" s="478"/>
      <c r="L46" s="478"/>
      <c r="M46" s="464"/>
      <c r="N46" s="475"/>
      <c r="O46" s="475"/>
      <c r="P46" s="463"/>
      <c r="Q46" s="463"/>
      <c r="R46" s="463"/>
      <c r="S46" s="464"/>
      <c r="T46" s="463"/>
      <c r="U46" s="475"/>
      <c r="V46" s="463"/>
      <c r="W46" s="463"/>
      <c r="X46" s="463"/>
      <c r="Y46" s="464"/>
      <c r="Z46" s="463"/>
      <c r="AA46" s="478"/>
      <c r="AB46" s="478"/>
      <c r="AC46" s="480"/>
      <c r="AD46" s="475"/>
      <c r="AE46" s="480"/>
      <c r="AF46" s="65" t="s">
        <v>851</v>
      </c>
      <c r="AG46" s="245" t="s">
        <v>852</v>
      </c>
      <c r="AH46" s="245" t="s">
        <v>853</v>
      </c>
      <c r="AI46" s="277" t="s">
        <v>854</v>
      </c>
      <c r="AJ46" s="57" t="s">
        <v>855</v>
      </c>
      <c r="AK46" s="57" t="s">
        <v>918</v>
      </c>
      <c r="AL46" s="241" t="s">
        <v>897</v>
      </c>
      <c r="AM46" s="57" t="s">
        <v>986</v>
      </c>
      <c r="AN46" s="65" t="s">
        <v>836</v>
      </c>
      <c r="AO46" s="245" t="s">
        <v>833</v>
      </c>
      <c r="AP46" s="51" t="s">
        <v>837</v>
      </c>
      <c r="AQ46" s="57" t="s">
        <v>864</v>
      </c>
      <c r="AR46" s="57" t="s">
        <v>838</v>
      </c>
      <c r="AS46" s="57" t="s">
        <v>981</v>
      </c>
      <c r="AT46" s="241" t="s">
        <v>897</v>
      </c>
      <c r="AU46" s="57" t="s">
        <v>1004</v>
      </c>
      <c r="AV46" s="92" t="s">
        <v>869</v>
      </c>
      <c r="AW46" s="11" t="s">
        <v>822</v>
      </c>
      <c r="AX46" s="13" t="s">
        <v>824</v>
      </c>
    </row>
    <row r="47" spans="1:50" s="54" customFormat="1" ht="182.25" customHeight="1" thickBot="1" x14ac:dyDescent="0.3">
      <c r="A47" s="355"/>
      <c r="B47" s="419"/>
      <c r="C47" s="419"/>
      <c r="D47" s="487"/>
      <c r="E47" s="487"/>
      <c r="F47" s="423"/>
      <c r="G47" s="423"/>
      <c r="H47" s="423"/>
      <c r="I47" s="423"/>
      <c r="J47" s="423"/>
      <c r="K47" s="456"/>
      <c r="L47" s="456"/>
      <c r="M47" s="460"/>
      <c r="N47" s="423"/>
      <c r="O47" s="423"/>
      <c r="P47" s="458"/>
      <c r="Q47" s="458"/>
      <c r="R47" s="458"/>
      <c r="S47" s="460"/>
      <c r="T47" s="458"/>
      <c r="U47" s="423"/>
      <c r="V47" s="458"/>
      <c r="W47" s="458"/>
      <c r="X47" s="458"/>
      <c r="Y47" s="460"/>
      <c r="Z47" s="458"/>
      <c r="AA47" s="456"/>
      <c r="AB47" s="456"/>
      <c r="AC47" s="520"/>
      <c r="AD47" s="423"/>
      <c r="AE47" s="520"/>
      <c r="AF47" s="195" t="s">
        <v>856</v>
      </c>
      <c r="AG47" s="243" t="s">
        <v>857</v>
      </c>
      <c r="AH47" s="243" t="s">
        <v>858</v>
      </c>
      <c r="AI47" s="244" t="s">
        <v>859</v>
      </c>
      <c r="AJ47" s="58" t="s">
        <v>860</v>
      </c>
      <c r="AK47" s="58" t="s">
        <v>919</v>
      </c>
      <c r="AL47" s="251">
        <v>1</v>
      </c>
      <c r="AM47" s="57" t="s">
        <v>968</v>
      </c>
      <c r="AN47" s="198" t="s">
        <v>839</v>
      </c>
      <c r="AO47" s="243" t="s">
        <v>840</v>
      </c>
      <c r="AP47" s="138" t="s">
        <v>841</v>
      </c>
      <c r="AQ47" s="244" t="s">
        <v>865</v>
      </c>
      <c r="AR47" s="244" t="s">
        <v>842</v>
      </c>
      <c r="AS47" s="249" t="s">
        <v>922</v>
      </c>
      <c r="AT47" s="250">
        <v>1</v>
      </c>
      <c r="AU47" s="174" t="s">
        <v>968</v>
      </c>
      <c r="AV47" s="93" t="s">
        <v>825</v>
      </c>
      <c r="AW47" s="14" t="s">
        <v>826</v>
      </c>
      <c r="AX47" s="16" t="s">
        <v>827</v>
      </c>
    </row>
    <row r="48" spans="1:50" s="113" customFormat="1" ht="12.95" customHeight="1" thickBot="1" x14ac:dyDescent="0.3">
      <c r="AL48" s="207"/>
      <c r="AT48" s="228"/>
      <c r="AU48" s="297"/>
    </row>
    <row r="49" spans="1:50" s="54" customFormat="1" ht="120" customHeight="1" x14ac:dyDescent="0.25">
      <c r="A49" s="353" t="s">
        <v>127</v>
      </c>
      <c r="B49" s="416" t="s">
        <v>49</v>
      </c>
      <c r="C49" s="416" t="s">
        <v>50</v>
      </c>
      <c r="D49" s="416" t="s">
        <v>128</v>
      </c>
      <c r="E49" s="416" t="s">
        <v>195</v>
      </c>
      <c r="F49" s="416" t="s">
        <v>129</v>
      </c>
      <c r="G49" s="416" t="s">
        <v>130</v>
      </c>
      <c r="H49" s="416" t="s">
        <v>324</v>
      </c>
      <c r="I49" s="416" t="s">
        <v>131</v>
      </c>
      <c r="J49" s="416" t="s">
        <v>325</v>
      </c>
      <c r="K49" s="453" t="s">
        <v>119</v>
      </c>
      <c r="L49" s="453" t="s">
        <v>132</v>
      </c>
      <c r="M49" s="412" t="s">
        <v>57</v>
      </c>
      <c r="N49" s="416" t="s">
        <v>326</v>
      </c>
      <c r="O49" s="416" t="s">
        <v>870</v>
      </c>
      <c r="P49" s="410" t="s">
        <v>133</v>
      </c>
      <c r="Q49" s="410" t="s">
        <v>134</v>
      </c>
      <c r="R49" s="410" t="s">
        <v>133</v>
      </c>
      <c r="S49" s="412" t="s">
        <v>98</v>
      </c>
      <c r="T49" s="410" t="s">
        <v>99</v>
      </c>
      <c r="U49" s="416" t="s">
        <v>327</v>
      </c>
      <c r="V49" s="410" t="s">
        <v>135</v>
      </c>
      <c r="W49" s="410" t="s">
        <v>100</v>
      </c>
      <c r="X49" s="410" t="s">
        <v>135</v>
      </c>
      <c r="Y49" s="412" t="s">
        <v>98</v>
      </c>
      <c r="Z49" s="410" t="s">
        <v>99</v>
      </c>
      <c r="AA49" s="453" t="s">
        <v>119</v>
      </c>
      <c r="AB49" s="453" t="s">
        <v>132</v>
      </c>
      <c r="AC49" s="549" t="s">
        <v>57</v>
      </c>
      <c r="AD49" s="416" t="s">
        <v>328</v>
      </c>
      <c r="AE49" s="549" t="s">
        <v>43</v>
      </c>
      <c r="AF49" s="8" t="s">
        <v>871</v>
      </c>
      <c r="AG49" s="8" t="s">
        <v>872</v>
      </c>
      <c r="AH49" s="8" t="s">
        <v>873</v>
      </c>
      <c r="AI49" s="8" t="s">
        <v>874</v>
      </c>
      <c r="AJ49" s="8" t="s">
        <v>875</v>
      </c>
      <c r="AK49" s="8" t="s">
        <v>923</v>
      </c>
      <c r="AL49" s="209">
        <v>1</v>
      </c>
      <c r="AM49" s="57" t="s">
        <v>966</v>
      </c>
      <c r="AN49" s="8" t="s">
        <v>746</v>
      </c>
      <c r="AO49" s="8" t="s">
        <v>746</v>
      </c>
      <c r="AP49" s="8" t="s">
        <v>746</v>
      </c>
      <c r="AQ49" s="8" t="s">
        <v>747</v>
      </c>
      <c r="AR49" s="8" t="s">
        <v>747</v>
      </c>
      <c r="AS49" s="8"/>
      <c r="AT49" s="232"/>
      <c r="AU49" s="10"/>
      <c r="AV49" s="91" t="s">
        <v>112</v>
      </c>
      <c r="AW49" s="8" t="s">
        <v>112</v>
      </c>
      <c r="AX49" s="10" t="s">
        <v>112</v>
      </c>
    </row>
    <row r="50" spans="1:50" s="54" customFormat="1" ht="120" customHeight="1" x14ac:dyDescent="0.25">
      <c r="A50" s="354"/>
      <c r="B50" s="475"/>
      <c r="C50" s="475"/>
      <c r="D50" s="475"/>
      <c r="E50" s="475"/>
      <c r="F50" s="475"/>
      <c r="G50" s="475"/>
      <c r="H50" s="475"/>
      <c r="I50" s="475"/>
      <c r="J50" s="475"/>
      <c r="K50" s="478"/>
      <c r="L50" s="478"/>
      <c r="M50" s="464"/>
      <c r="N50" s="475"/>
      <c r="O50" s="475"/>
      <c r="P50" s="463"/>
      <c r="Q50" s="463"/>
      <c r="R50" s="463"/>
      <c r="S50" s="464"/>
      <c r="T50" s="463"/>
      <c r="U50" s="475"/>
      <c r="V50" s="463"/>
      <c r="W50" s="463"/>
      <c r="X50" s="463"/>
      <c r="Y50" s="464"/>
      <c r="Z50" s="463"/>
      <c r="AA50" s="478"/>
      <c r="AB50" s="478"/>
      <c r="AC50" s="527"/>
      <c r="AD50" s="475"/>
      <c r="AE50" s="527"/>
      <c r="AF50" s="11" t="s">
        <v>876</v>
      </c>
      <c r="AG50" s="11" t="s">
        <v>877</v>
      </c>
      <c r="AH50" s="11" t="s">
        <v>878</v>
      </c>
      <c r="AI50" s="11" t="s">
        <v>879</v>
      </c>
      <c r="AJ50" s="11" t="s">
        <v>875</v>
      </c>
      <c r="AK50" s="11" t="s">
        <v>924</v>
      </c>
      <c r="AL50" s="208">
        <v>1</v>
      </c>
      <c r="AM50" s="57" t="s">
        <v>956</v>
      </c>
      <c r="AN50" s="11" t="s">
        <v>746</v>
      </c>
      <c r="AO50" s="11" t="s">
        <v>746</v>
      </c>
      <c r="AP50" s="11" t="s">
        <v>746</v>
      </c>
      <c r="AQ50" s="11" t="s">
        <v>747</v>
      </c>
      <c r="AR50" s="11" t="s">
        <v>747</v>
      </c>
      <c r="AS50" s="11"/>
      <c r="AT50" s="229"/>
      <c r="AU50" s="13"/>
      <c r="AV50" s="92"/>
      <c r="AW50" s="11"/>
      <c r="AX50" s="13"/>
    </row>
    <row r="51" spans="1:50" s="54" customFormat="1" ht="120" customHeight="1" x14ac:dyDescent="0.25">
      <c r="A51" s="354"/>
      <c r="B51" s="475"/>
      <c r="C51" s="475"/>
      <c r="D51" s="475"/>
      <c r="E51" s="475"/>
      <c r="F51" s="475"/>
      <c r="G51" s="475"/>
      <c r="H51" s="475"/>
      <c r="I51" s="475"/>
      <c r="J51" s="475"/>
      <c r="K51" s="478"/>
      <c r="L51" s="478"/>
      <c r="M51" s="464"/>
      <c r="N51" s="475"/>
      <c r="O51" s="475"/>
      <c r="P51" s="463"/>
      <c r="Q51" s="463"/>
      <c r="R51" s="463"/>
      <c r="S51" s="464"/>
      <c r="T51" s="463"/>
      <c r="U51" s="475"/>
      <c r="V51" s="463"/>
      <c r="W51" s="463"/>
      <c r="X51" s="463"/>
      <c r="Y51" s="464"/>
      <c r="Z51" s="463"/>
      <c r="AA51" s="478"/>
      <c r="AB51" s="478"/>
      <c r="AC51" s="527"/>
      <c r="AD51" s="475"/>
      <c r="AE51" s="527"/>
      <c r="AF51" s="11" t="s">
        <v>880</v>
      </c>
      <c r="AG51" s="11" t="s">
        <v>881</v>
      </c>
      <c r="AH51" s="11" t="s">
        <v>882</v>
      </c>
      <c r="AI51" s="11" t="s">
        <v>879</v>
      </c>
      <c r="AJ51" s="11" t="s">
        <v>855</v>
      </c>
      <c r="AK51" s="11" t="s">
        <v>925</v>
      </c>
      <c r="AL51" s="208">
        <v>0.6</v>
      </c>
      <c r="AM51" s="57" t="s">
        <v>968</v>
      </c>
      <c r="AN51" s="11" t="s">
        <v>746</v>
      </c>
      <c r="AO51" s="11" t="s">
        <v>746</v>
      </c>
      <c r="AP51" s="11" t="s">
        <v>746</v>
      </c>
      <c r="AQ51" s="11" t="s">
        <v>747</v>
      </c>
      <c r="AR51" s="11" t="s">
        <v>747</v>
      </c>
      <c r="AS51" s="11"/>
      <c r="AT51" s="229"/>
      <c r="AU51" s="13"/>
      <c r="AV51" s="92"/>
      <c r="AW51" s="11"/>
      <c r="AX51" s="13"/>
    </row>
    <row r="52" spans="1:50" s="54" customFormat="1" ht="120" customHeight="1" x14ac:dyDescent="0.25">
      <c r="A52" s="354"/>
      <c r="B52" s="417"/>
      <c r="C52" s="417"/>
      <c r="D52" s="417"/>
      <c r="E52" s="417"/>
      <c r="F52" s="417"/>
      <c r="G52" s="417"/>
      <c r="H52" s="417"/>
      <c r="I52" s="417"/>
      <c r="J52" s="417"/>
      <c r="K52" s="454"/>
      <c r="L52" s="454"/>
      <c r="M52" s="413"/>
      <c r="N52" s="417"/>
      <c r="O52" s="417"/>
      <c r="P52" s="411"/>
      <c r="Q52" s="411"/>
      <c r="R52" s="411"/>
      <c r="S52" s="413"/>
      <c r="T52" s="411"/>
      <c r="U52" s="417"/>
      <c r="V52" s="411"/>
      <c r="W52" s="411"/>
      <c r="X52" s="411"/>
      <c r="Y52" s="413"/>
      <c r="Z52" s="411"/>
      <c r="AA52" s="454"/>
      <c r="AB52" s="454"/>
      <c r="AC52" s="528"/>
      <c r="AD52" s="417"/>
      <c r="AE52" s="528"/>
      <c r="AF52" s="11" t="s">
        <v>883</v>
      </c>
      <c r="AG52" s="11" t="s">
        <v>884</v>
      </c>
      <c r="AH52" s="11" t="s">
        <v>885</v>
      </c>
      <c r="AI52" s="11" t="s">
        <v>886</v>
      </c>
      <c r="AJ52" s="11" t="s">
        <v>887</v>
      </c>
      <c r="AK52" s="11" t="s">
        <v>926</v>
      </c>
      <c r="AL52" s="208" t="s">
        <v>897</v>
      </c>
      <c r="AM52" s="57" t="s">
        <v>958</v>
      </c>
      <c r="AN52" s="11" t="s">
        <v>746</v>
      </c>
      <c r="AO52" s="11" t="s">
        <v>746</v>
      </c>
      <c r="AP52" s="11" t="s">
        <v>746</v>
      </c>
      <c r="AQ52" s="11" t="s">
        <v>747</v>
      </c>
      <c r="AR52" s="11" t="s">
        <v>747</v>
      </c>
      <c r="AS52" s="11"/>
      <c r="AT52" s="229"/>
      <c r="AU52" s="13"/>
      <c r="AV52" s="92"/>
      <c r="AW52" s="11"/>
      <c r="AX52" s="13"/>
    </row>
    <row r="53" spans="1:50" s="54" customFormat="1" ht="408.95" customHeight="1" thickBot="1" x14ac:dyDescent="0.3">
      <c r="A53" s="355"/>
      <c r="B53" s="14" t="s">
        <v>49</v>
      </c>
      <c r="C53" s="14" t="s">
        <v>50</v>
      </c>
      <c r="D53" s="14" t="s">
        <v>128</v>
      </c>
      <c r="E53" s="14" t="s">
        <v>196</v>
      </c>
      <c r="F53" s="14" t="s">
        <v>110</v>
      </c>
      <c r="G53" s="14" t="s">
        <v>136</v>
      </c>
      <c r="H53" s="14" t="s">
        <v>329</v>
      </c>
      <c r="I53" s="14" t="s">
        <v>137</v>
      </c>
      <c r="J53" s="61" t="s">
        <v>888</v>
      </c>
      <c r="K53" s="15" t="s">
        <v>119</v>
      </c>
      <c r="L53" s="15" t="s">
        <v>132</v>
      </c>
      <c r="M53" s="109" t="s">
        <v>57</v>
      </c>
      <c r="N53" s="14" t="s">
        <v>101</v>
      </c>
      <c r="O53" s="61" t="s">
        <v>330</v>
      </c>
      <c r="P53" s="15" t="s">
        <v>138</v>
      </c>
      <c r="Q53" s="15" t="s">
        <v>138</v>
      </c>
      <c r="R53" s="15" t="s">
        <v>138</v>
      </c>
      <c r="S53" s="109" t="s">
        <v>59</v>
      </c>
      <c r="T53" s="15" t="s">
        <v>60</v>
      </c>
      <c r="U53" s="14" t="s">
        <v>331</v>
      </c>
      <c r="V53" s="15" t="s">
        <v>88</v>
      </c>
      <c r="W53" s="15" t="s">
        <v>88</v>
      </c>
      <c r="X53" s="15" t="s">
        <v>88</v>
      </c>
      <c r="Y53" s="109" t="s">
        <v>59</v>
      </c>
      <c r="Z53" s="15" t="s">
        <v>60</v>
      </c>
      <c r="AA53" s="29" t="s">
        <v>139</v>
      </c>
      <c r="AB53" s="29" t="s">
        <v>67</v>
      </c>
      <c r="AC53" s="38" t="str">
        <f>IF([4]Ficha3!$AP$126="","",[4]Ficha3!$AP$126)</f>
        <v>Moderada</v>
      </c>
      <c r="AD53" s="14" t="s">
        <v>332</v>
      </c>
      <c r="AE53" s="38" t="s">
        <v>43</v>
      </c>
      <c r="AF53" s="14" t="s">
        <v>333</v>
      </c>
      <c r="AG53" s="14" t="s">
        <v>157</v>
      </c>
      <c r="AH53" s="14" t="s">
        <v>182</v>
      </c>
      <c r="AI53" s="14" t="s">
        <v>183</v>
      </c>
      <c r="AJ53" s="14" t="s">
        <v>184</v>
      </c>
      <c r="AK53" s="52" t="s">
        <v>926</v>
      </c>
      <c r="AL53" s="212" t="s">
        <v>897</v>
      </c>
      <c r="AM53" s="295" t="s">
        <v>958</v>
      </c>
      <c r="AN53" s="52" t="s">
        <v>334</v>
      </c>
      <c r="AO53" s="52" t="s">
        <v>185</v>
      </c>
      <c r="AP53" s="52" t="s">
        <v>186</v>
      </c>
      <c r="AQ53" s="62" t="s">
        <v>889</v>
      </c>
      <c r="AR53" s="96" t="s">
        <v>890</v>
      </c>
      <c r="AS53" s="52" t="s">
        <v>927</v>
      </c>
      <c r="AT53" s="231">
        <v>1</v>
      </c>
      <c r="AU53" s="174" t="s">
        <v>968</v>
      </c>
      <c r="AV53" s="93" t="s">
        <v>112</v>
      </c>
      <c r="AW53" s="14" t="s">
        <v>112</v>
      </c>
      <c r="AX53" s="16" t="s">
        <v>112</v>
      </c>
    </row>
    <row r="54" spans="1:50" s="113" customFormat="1" ht="12.95" customHeight="1" thickBot="1" x14ac:dyDescent="0.3">
      <c r="AL54" s="207"/>
      <c r="AM54" s="297"/>
      <c r="AT54" s="228"/>
      <c r="AU54" s="297"/>
    </row>
    <row r="55" spans="1:50" s="54" customFormat="1" ht="156.75" customHeight="1" x14ac:dyDescent="0.25">
      <c r="A55" s="353" t="s">
        <v>47</v>
      </c>
      <c r="B55" s="488" t="str">
        <f>IF([5]Ficha1!$V$13="","",[5]Ficha1!$V$13)</f>
        <v xml:space="preserve">Riesgo de Gestión </v>
      </c>
      <c r="C55" s="488" t="str">
        <f>IF([5]Ficha1!$AY$24="","",[5]Ficha1!$AY$24)</f>
        <v>Operativo</v>
      </c>
      <c r="D55" s="489" t="s">
        <v>83</v>
      </c>
      <c r="E55" s="489" t="s">
        <v>197</v>
      </c>
      <c r="F55" s="416" t="str">
        <f>CONCATENATE(IF([5]Ficha1!$D$29="","",[5]Ficha1!$D$29),"
",IF([5]Ficha1!$D$30="","",[5]Ficha1!$D$30),"
",IF([5]Ficha1!$D$31="","",[5]Ficha1!$D$31),"
",IF([5]Ficha1!$D$32="","",[5]Ficha1!$D$32),"
",IF([5]Ficha1!$D$33="","",[5]Ficha1!$D$33),"
",IF([5]Ficha1!$D$34="","",[5]Ficha1!$D$34))</f>
        <v xml:space="preserve">--- Todos los Trámites y Procedimientos Administrativos
</v>
      </c>
      <c r="G55" s="416" t="str">
        <f>IF([5]Ficha1!$AD$29="","",[5]Ficha1!$AD$29)</f>
        <v>Todos los procesos en el Sistema Integrado de Gestión</v>
      </c>
      <c r="H55" s="416" t="str">
        <f>CONCATENATE(IF([5]Ficha1!$J$39="","",[5]Ficha1!$J$39),"
",IF([5]Ficha1!$J$40="","",[5]Ficha1!$J$40),"
",IF([5]Ficha1!$J$41="","",[5]Ficha1!$J$41),"
",IF([5]Ficha1!$J$42="","",[5]Ficha1!$J$42),"
",IF([5]Ficha1!$J$43="","",[5]Ficha1!$J$43),"
",IF([5]Ficha1!$J$44="","",[5]Ficha1!$J$44),"
",IF([5]Ficha1!$J$45="","",[5]Ficha1!$J$45),"
",IF([5]Ficha1!$J$46="","",[5]Ficha1!$J$46),"
",IF([5]Ficha1!$J$47="","",[5]Ficha1!$J$47),"
",IF([5]Ficha1!$J$48="","",[5]Ficha1!$J$48))</f>
        <v xml:space="preserve">
Inexistencia de un sofware para manejar de manera integral toda la información del Talento Humano. 
Perdida de información por falta de digitalización de historias laborales y demás documentos.
Presupuesto insuficiente para dar cumplimiento al objetivo del proceso Gestión de Talento Humano. 
Custodia y seguridad de la información fisica del archivo de gestión.
software de nomina desactualizado.
</v>
      </c>
      <c r="I55" s="416" t="str">
        <f>CONCATENATE(IF([5]Ficha1!$J$51="","",[5]Ficha1!$J$51),"
",IF([5]Ficha1!$J$52="","",[5]Ficha1!$J$52),"
",IF([5]Ficha1!$J$53="","",[5]Ficha1!$J$53),"
",IF([5]Ficha1!$J$54="","",[5]Ficha1!$J$54),"
",IF([5]Ficha1!$J$55="","",[5]Ficha1!$J$55),"
",IF([5]Ficha1!$J$56="","",[5]Ficha1!$J$56),"
",IF([5]Ficha1!$J$57="","",[5]Ficha1!$J$57),"
",IF([5]Ficha1!$J$58="","",[5]Ficha1!$J$58),"
",IF([5]Ficha1!$J$59="","",[5]Ficha1!$J$59),"
",IF([5]Ficha1!$J$60="","",[5]Ficha1!$J$60))</f>
        <v xml:space="preserve">Cambio Normativo.
Emergencia sanitaria por COVID-19
Situaciones emocionales externas que afecten el buen desarrollo de las tareas asignadas a cada uno de los colaboradores.
</v>
      </c>
      <c r="J55" s="540" t="s">
        <v>335</v>
      </c>
      <c r="K55" s="453" t="str">
        <f>IF([5]Ficha1!$J$72="","",[5]Ficha1!$J$72)</f>
        <v>Probable (4)</v>
      </c>
      <c r="L55" s="453" t="str">
        <f>IF([5]Ficha1!$J$79="","",[5]Ficha1!$J$79)</f>
        <v>Menor (2)</v>
      </c>
      <c r="M55" s="412" t="str">
        <f>IF([5]Ficha1!$AP$68="","",[5]Ficha1!$AP$68)</f>
        <v>Alta</v>
      </c>
      <c r="N55" s="416" t="str">
        <f>IF([5]Ficha1!$AP$72="","",[5]Ficha1!$AP$72)</f>
        <v>El riesgo se encuentra en una zona de ubicación Alta, debido a  que su materialización puede ocasionar reclamaciones o quejas de los usuarios que implican investigaciones internas disciplinarias  y/o,  y que la imagen institucional afectada localmente por retrasos en la prestación del servicio a los usuarios o ciudadanos.</v>
      </c>
      <c r="O55" s="416" t="str">
        <f>CONCATENATE(IF([5]Ficha1!$D$87="","",[5]Ficha1!$D$87),"
",IF([5]Ficha1!$D$88="","",[5]Ficha1!$D$88),"
",IF([5]Ficha1!$D$89="","",[5]Ficha1!$D$89),"
",IF([5]Ficha1!$D$90="","",[5]Ficha1!$D$90),"
",IF([5]Ficha1!$D$91="","",[5]Ficha1!$D$91),"
",IF([5]Ficha1!$D$92="","",[5]Ficha1!$D$92),"
",IF([5]Ficha1!$D$93="","",[5]Ficha1!$D$93),"
",IF([5]Ficha1!$D$94="","",[5]Ficha1!$D$94),"
",IF([5]Ficha1!$D$95="","",[5]Ficha1!$D$95),"
",IF([5]Ficha1!$D$96="","",[5]Ficha1!$D$96))</f>
        <v xml:space="preserve">Recibir y verificar los documentos estipulados para la vinculación de personal.
Implementar un plan de trabajo con el propósito de digitalizar los documentos que se encuentren archivados en las historias laborales.
Implementar un plan de contingencia que permita contar con la información digital, correspondiente a las nóminas e historias laborales  de las vigencias 1992 a 1999. 
</v>
      </c>
      <c r="P55" s="410" t="str">
        <f>CONCATENATE(IF([5]Ficha1!$AL$87="","",[5]Ficha1!$AL$87),"
",IF([5]Ficha1!$AL$88="","",[5]Ficha1!$AL$88),"
",IF([5]Ficha1!$AL$89="","",[5]Ficha1!$AL$89),"
",IF([5]Ficha1!$AL$90="","",[5]Ficha1!$AL$90),"
",IF([5]Ficha1!$AL$91="","",[5]Ficha1!$AL$91),"
",IF([5]Ficha1!$AL$92="","",[5]Ficha1!$AL$92),"
",IF([5]Ficha1!$AL$93="","",[5]Ficha1!$AL$93),"
",IF([5]Ficha1!$AL$94="","",[5]Ficha1!$AL$94),"
",IF([5]Ficha1!$AL$95="","",[5]Ficha1!$AL$95),"
",IF([5]Ficha1!$AL$96="","",[5]Ficha1!$AL$96))</f>
        <v xml:space="preserve">Fuerte
Débil
Débil
</v>
      </c>
      <c r="Q55" s="410" t="str">
        <f>CONCATENATE(IF([5]Ficha1!$AR$87="","",[5]Ficha1!$AR$87),"
",IF([5]Ficha1!$AR$88="","",[5]Ficha1!$AR$88),"
",IF([5]Ficha1!$AR$89="","",[5]Ficha1!$AR$89),"
",IF([5]Ficha1!$AR$90="","",[5]Ficha1!$AR$90),"
",IF([5]Ficha1!$AR$91="","",[5]Ficha1!$AR$91),"
",IF([5]Ficha1!$AR$92="","",[5]Ficha1!$AR$92),"
",IF([5]Ficha1!$AR$93="","",[5]Ficha1!$AR$93),"
",IF([5]Ficha1!$AR$94="","",[5]Ficha1!$AR$94),"
",IF([5]Ficha1!$AR$95="","",[5]Ficha1!$AR$95),"
",IF([5]Ficha1!$AR$96="","",[5]Ficha1!$AR$96))</f>
        <v xml:space="preserve">Fuerte
Débil
Débil
</v>
      </c>
      <c r="R55" s="410" t="str">
        <f>CONCATENATE(IF([5]Ficha1!$AT$87="","",[5]Ficha1!$AT$87),"
",IF([5]Ficha1!$AT$88="","",[5]Ficha1!$AT$88),"
",IF([5]Ficha1!$AT$89="","",[5]Ficha1!$AT$89),"
",IF([5]Ficha1!$AT$90="","",[5]Ficha1!$AT$90),"
",IF([5]Ficha1!$AT$91="","",[5]Ficha1!$AT$91),"
",IF([5]Ficha1!$AT$92="","",[5]Ficha1!$AT$92),"
",IF([5]Ficha1!$AT$93="","",[5]Ficha1!$AT$93),"
",IF([5]Ficha1!$AT$94="","",[5]Ficha1!$AT$94),"
",IF([5]Ficha1!$AT$95="","",[5]Ficha1!$AT$95),"
",IF([5]Ficha1!$AT$96="","",[5]Ficha1!$AT$96))</f>
        <v xml:space="preserve">Fuerte
Débil
Débil
</v>
      </c>
      <c r="S55" s="412" t="str">
        <f>IF([5]Ficha1!$AW$87="","",[5]Ficha1!$AW$87)</f>
        <v>Débil</v>
      </c>
      <c r="T55" s="410" t="str">
        <f>IF([5]Ficha1!$AZ$87="","",[5]Ficha1!$AZ$87)</f>
        <v>No disminuye</v>
      </c>
      <c r="U55" s="416" t="str">
        <f>CONCATENATE(IF([5]Ficha1!$D$102="","",[5]Ficha1!$D$102),"
",IF([5]Ficha1!$D$103="","",[5]Ficha1!$D$103),"
",IF([5]Ficha1!$D$104="","",[5]Ficha1!$D$104),"
",IF([5]Ficha1!$D$105="","",[5]Ficha1!$D$105),"
",IF([5]Ficha1!$D$106="","",[5]Ficha1!$D$106),"
",IF([5]Ficha1!$D$107="","",[5]Ficha1!$D$107),"
",IF([5]Ficha1!$D$108="","",[5]Ficha1!$D$108),"
",IF([5]Ficha1!$D$109="","",[5]Ficha1!$D$109),"
",IF([5]Ficha1!$D$110="","",[5]Ficha1!$D$110),"
",IF([5]Ficha1!$D$111="","",[5]Ficha1!$D$111))</f>
        <v xml:space="preserve">Verificar y/o rectificar que los documentos y el contenido de la información, concernientes a la vinculación de personal de planta.
Inspección a los archivos en custodia de Gestión de Talento Humano.
</v>
      </c>
      <c r="V55" s="410" t="str">
        <f>CONCATENATE(IF([5]Ficha1!$AL$102="","",[5]Ficha1!$AL$102),"
",IF([5]Ficha1!$AL$103="","",[5]Ficha1!$AL$103),"
",IF([5]Ficha1!$AL$104="","",[5]Ficha1!$AL$104),"
",IF([5]Ficha1!$AL$105="","",[5]Ficha1!$AL$105),"
",IF([5]Ficha1!$AL$106="","",[5]Ficha1!$AL$106),"
",IF([5]Ficha1!$AL$107="","",[5]Ficha1!$AL$107),"
",IF([5]Ficha1!$AL$108="","",[5]Ficha1!$AL$108),"
",IF([5]Ficha1!$AL$109="","",[5]Ficha1!$AL$109),"
",IF([5]Ficha1!$AL$110="","",[5]Ficha1!$AL$110),"
",IF([5]Ficha1!$AL$111="","",[5]Ficha1!$AL$111))</f>
        <v xml:space="preserve">Fuerte
Débil
</v>
      </c>
      <c r="W55" s="410" t="str">
        <f>CONCATENATE(IF([5]Ficha1!$AR$102="","",[5]Ficha1!$AR$102),"
",IF([5]Ficha1!$AR$103="","",[5]Ficha1!$AR$103),"
",IF([5]Ficha1!$AR$104="","",[5]Ficha1!$AR$104),"
",IF([5]Ficha1!$AR$105="","",[5]Ficha1!$AR$105),"
",IF([5]Ficha1!$AR$106="","",[5]Ficha1!$AR$106),"
",IF([5]Ficha1!$AR$107="","",[5]Ficha1!$AR$107),"
",IF([5]Ficha1!$AR$108="","",[5]Ficha1!$AR$108),"
",IF([5]Ficha1!$AR$109="","",[5]Ficha1!$AR$109),"
",IF([5]Ficha1!$AR$110="","",[5]Ficha1!$AR$110),"
",IF([5]Ficha1!$AR$111="","",[5]Ficha1!$AR$111))</f>
        <v xml:space="preserve">Fuerte
Moderado
</v>
      </c>
      <c r="X55" s="410" t="str">
        <f>CONCATENATE(IF([5]Ficha1!$AT$102="","",[5]Ficha1!$AT$102),"
",IF([5]Ficha1!$AT$103="","",[5]Ficha1!$AT$103),"
",IF([5]Ficha1!$AT$104="","",[5]Ficha1!$AT$104),"
",IF([5]Ficha1!$AT$105="","",[5]Ficha1!$AT$105),"
",IF([5]Ficha1!$AT$106="","",[5]Ficha1!$AT$106),"
",IF([5]Ficha1!$AT$107="","",[5]Ficha1!$AT$107),"
",IF([5]Ficha1!$AT$108="","",[5]Ficha1!$AT$108),"
",IF([5]Ficha1!$AT$109="","",[5]Ficha1!$AT$109),"
",IF([5]Ficha1!$AT$110="","",[5]Ficha1!$AT$110),"
",IF([5]Ficha1!$AT$111="","",[5]Ficha1!$AT$111))</f>
        <v xml:space="preserve">Fuerte
Débil
</v>
      </c>
      <c r="Y55" s="412" t="str">
        <f>IF([5]Ficha1!$AW$102="","",[5]Ficha1!$AW$102)</f>
        <v>Moderado</v>
      </c>
      <c r="Z55" s="410" t="str">
        <f>IF([5]Ficha1!$AZ$102="","",[5]Ficha1!$AZ$102)</f>
        <v>No disminuye</v>
      </c>
      <c r="AA55" s="453" t="str">
        <f>IF([5]Ficha1!$J$127="","",[5]Ficha1!$J$127)</f>
        <v>Probable (4)</v>
      </c>
      <c r="AB55" s="453" t="str">
        <f>IF([5]Ficha1!$J$134="","",[5]Ficha1!$J$134)</f>
        <v>Menor (2)</v>
      </c>
      <c r="AC55" s="531" t="str">
        <f>IF([5]Ficha1!$AP$126="","",[5]Ficha1!$AP$126)</f>
        <v>Alta</v>
      </c>
      <c r="AD55" s="416" t="str">
        <f>IF([5]Ficha1!$AP$130="","",[5]Ficha1!$AP$130)</f>
        <v xml:space="preserve">Despues de la implementacion de controles el riesgo sigue en una zona de ubicación Alta, para ello se deben establecer acciones preventivas y dectectivas efectivas para asi reducir el riesgo y evitar su materializacion. </v>
      </c>
      <c r="AE55" s="531" t="s">
        <v>43</v>
      </c>
      <c r="AF55" s="42" t="s">
        <v>698</v>
      </c>
      <c r="AG55" s="42" t="s">
        <v>699</v>
      </c>
      <c r="AH55" s="42" t="s">
        <v>700</v>
      </c>
      <c r="AI55" s="53" t="s">
        <v>701</v>
      </c>
      <c r="AJ55" s="53" t="s">
        <v>703</v>
      </c>
      <c r="AK55" s="41" t="s">
        <v>960</v>
      </c>
      <c r="AL55" s="209">
        <v>1</v>
      </c>
      <c r="AM55" s="118" t="s">
        <v>994</v>
      </c>
      <c r="AN55" s="8" t="s">
        <v>694</v>
      </c>
      <c r="AO55" s="8" t="s">
        <v>695</v>
      </c>
      <c r="AP55" s="8" t="s">
        <v>696</v>
      </c>
      <c r="AQ55" s="41" t="s">
        <v>697</v>
      </c>
      <c r="AR55" s="94" t="s">
        <v>480</v>
      </c>
      <c r="AS55" s="41" t="s">
        <v>928</v>
      </c>
      <c r="AT55" s="232">
        <v>0.5</v>
      </c>
      <c r="AU55" s="122" t="s">
        <v>1003</v>
      </c>
      <c r="AV55" s="493" t="s">
        <v>414</v>
      </c>
      <c r="AW55" s="416" t="s">
        <v>415</v>
      </c>
      <c r="AX55" s="492" t="s">
        <v>416</v>
      </c>
    </row>
    <row r="56" spans="1:50" s="54" customFormat="1" ht="129.94999999999999" customHeight="1" x14ac:dyDescent="0.25">
      <c r="A56" s="354"/>
      <c r="B56" s="482"/>
      <c r="C56" s="482"/>
      <c r="D56" s="485"/>
      <c r="E56" s="485"/>
      <c r="F56" s="475"/>
      <c r="G56" s="475"/>
      <c r="H56" s="475"/>
      <c r="I56" s="475"/>
      <c r="J56" s="536"/>
      <c r="K56" s="478"/>
      <c r="L56" s="478"/>
      <c r="M56" s="464"/>
      <c r="N56" s="475"/>
      <c r="O56" s="475"/>
      <c r="P56" s="463"/>
      <c r="Q56" s="463"/>
      <c r="R56" s="463"/>
      <c r="S56" s="464"/>
      <c r="T56" s="463"/>
      <c r="U56" s="475"/>
      <c r="V56" s="463"/>
      <c r="W56" s="463"/>
      <c r="X56" s="463"/>
      <c r="Y56" s="464"/>
      <c r="Z56" s="463"/>
      <c r="AA56" s="478"/>
      <c r="AB56" s="478"/>
      <c r="AC56" s="481"/>
      <c r="AD56" s="475"/>
      <c r="AE56" s="481"/>
      <c r="AF56" s="11" t="s">
        <v>704</v>
      </c>
      <c r="AG56" s="11" t="s">
        <v>705</v>
      </c>
      <c r="AH56" s="11" t="s">
        <v>706</v>
      </c>
      <c r="AI56" s="57" t="s">
        <v>707</v>
      </c>
      <c r="AJ56" s="57" t="s">
        <v>708</v>
      </c>
      <c r="AK56" s="57" t="s">
        <v>959</v>
      </c>
      <c r="AL56" s="208">
        <v>0.9</v>
      </c>
      <c r="AM56" s="57" t="s">
        <v>991</v>
      </c>
      <c r="AN56" s="145"/>
      <c r="AO56" s="145"/>
      <c r="AP56" s="145"/>
      <c r="AQ56" s="166"/>
      <c r="AR56" s="168"/>
      <c r="AS56" s="166"/>
      <c r="AT56" s="234"/>
      <c r="AU56" s="169"/>
      <c r="AV56" s="473"/>
      <c r="AW56" s="475"/>
      <c r="AX56" s="476"/>
    </row>
    <row r="57" spans="1:50" s="54" customFormat="1" ht="162.75" customHeight="1" x14ac:dyDescent="0.25">
      <c r="A57" s="354"/>
      <c r="B57" s="483"/>
      <c r="C57" s="483"/>
      <c r="D57" s="486"/>
      <c r="E57" s="486"/>
      <c r="F57" s="417"/>
      <c r="G57" s="417"/>
      <c r="H57" s="417"/>
      <c r="I57" s="417"/>
      <c r="J57" s="537"/>
      <c r="K57" s="454"/>
      <c r="L57" s="454"/>
      <c r="M57" s="413"/>
      <c r="N57" s="417"/>
      <c r="O57" s="417"/>
      <c r="P57" s="411"/>
      <c r="Q57" s="411"/>
      <c r="R57" s="411"/>
      <c r="S57" s="413"/>
      <c r="T57" s="411"/>
      <c r="U57" s="417"/>
      <c r="V57" s="411"/>
      <c r="W57" s="411"/>
      <c r="X57" s="411"/>
      <c r="Y57" s="413"/>
      <c r="Z57" s="411"/>
      <c r="AA57" s="454"/>
      <c r="AB57" s="454"/>
      <c r="AC57" s="481"/>
      <c r="AD57" s="417"/>
      <c r="AE57" s="481"/>
      <c r="AF57" s="129" t="s">
        <v>709</v>
      </c>
      <c r="AG57" s="129" t="s">
        <v>710</v>
      </c>
      <c r="AH57" s="129" t="s">
        <v>711</v>
      </c>
      <c r="AI57" s="142" t="s">
        <v>678</v>
      </c>
      <c r="AJ57" s="142" t="s">
        <v>712</v>
      </c>
      <c r="AK57" s="57" t="s">
        <v>961</v>
      </c>
      <c r="AL57" s="208">
        <v>0.9</v>
      </c>
      <c r="AM57" s="57" t="s">
        <v>995</v>
      </c>
      <c r="AN57" s="11" t="s">
        <v>691</v>
      </c>
      <c r="AO57" s="11" t="s">
        <v>693</v>
      </c>
      <c r="AP57" s="11" t="s">
        <v>692</v>
      </c>
      <c r="AQ57" s="57" t="s">
        <v>485</v>
      </c>
      <c r="AR57" s="57" t="s">
        <v>150</v>
      </c>
      <c r="AS57" s="277" t="s">
        <v>929</v>
      </c>
      <c r="AT57" s="229">
        <v>0.5</v>
      </c>
      <c r="AU57" s="285" t="s">
        <v>1002</v>
      </c>
      <c r="AV57" s="474"/>
      <c r="AW57" s="417"/>
      <c r="AX57" s="477"/>
    </row>
    <row r="58" spans="1:50" s="54" customFormat="1" ht="129.94999999999999" customHeight="1" x14ac:dyDescent="0.25">
      <c r="A58" s="354"/>
      <c r="B58" s="482" t="str">
        <f>IF([5]Ficha2!$V$13="","",[5]Ficha2!$V$13)</f>
        <v xml:space="preserve">Riesgo de Gestión </v>
      </c>
      <c r="C58" s="482" t="str">
        <f>IF([5]Ficha2!$AY$24="","",[5]Ficha2!$AY$24)</f>
        <v>Operativo</v>
      </c>
      <c r="D58" s="485" t="s">
        <v>156</v>
      </c>
      <c r="E58" s="485" t="s">
        <v>198</v>
      </c>
      <c r="F58" s="475" t="str">
        <f>CONCATENATE(IF([5]Ficha2!$D$29="","",[5]Ficha2!$D$29),"
",IF([5]Ficha2!$D$30="","",[5]Ficha2!$D$30),"
",IF([5]Ficha2!$D$31="","",[5]Ficha2!$D$31),"
",IF([5]Ficha2!$D$32="","",[5]Ficha2!$D$32),"
",IF([5]Ficha2!$D$33="","",[5]Ficha2!$D$33),"
",IF([5]Ficha2!$D$34="","",[5]Ficha2!$D$34))</f>
        <v xml:space="preserve">--- Todos los Procedimientos Administrativos
</v>
      </c>
      <c r="G58" s="475" t="str">
        <f>IF([5]Ficha2!$AD$29="","",[5]Ficha2!$AD$29)</f>
        <v>Todos los procesos en el Sistema Integrado de Gestión</v>
      </c>
      <c r="H58" s="475" t="str">
        <f>CONCATENATE(IF([5]Ficha2!$J$39="","",[5]Ficha2!$J$39),"
",IF([5]Ficha2!$J$40="","",[5]Ficha2!$J$40),"
",IF([5]Ficha2!$J$41="","",[5]Ficha2!$J$41),"
",IF([5]Ficha2!$J$42="","",[5]Ficha2!$J$42),"
",IF([5]Ficha2!$J$43="","",[5]Ficha2!$J$43),"
",IF([5]Ficha2!$J$44="","",[5]Ficha2!$J$44),"
",IF([5]Ficha2!$J$45="","",[5]Ficha2!$J$45),"
",IF([5]Ficha2!$J$46="","",[5]Ficha2!$J$46),"
",IF([5]Ficha2!$J$47="","",[5]Ficha2!$J$47),"
",IF([5]Ficha2!$J$48="","",[5]Ficha2!$J$48))</f>
        <v xml:space="preserve">Presupuesto insuficiente para dar cumplimiento al objetivo del proceso Gestión de Talento Humano. 
Inexistencia de un sofware para manejar de manera integral toda la información del Talento Humano. 
</v>
      </c>
      <c r="I58" s="475" t="str">
        <f>CONCATENATE(IF([5]Ficha2!$J$51="","",[5]Ficha2!$J$51),"
",IF([5]Ficha2!$J$52="","",[5]Ficha2!$J$52),"
",IF([5]Ficha2!$J$53="","",[5]Ficha2!$J$53),"
",IF([5]Ficha2!$J$54="","",[5]Ficha2!$J$54),"
",IF([5]Ficha2!$J$55="","",[5]Ficha2!$J$55),"
",IF([5]Ficha2!$J$56="","",[5]Ficha2!$J$56),"
",IF([5]Ficha2!$J$57="","",[5]Ficha2!$J$57),"
",IF([5]Ficha2!$J$58="","",[5]Ficha2!$J$58),"
",IF([5]Ficha2!$J$59="","",[5]Ficha2!$J$59),"
",IF([5]Ficha2!$J$60="","",[5]Ficha2!$J$60))</f>
        <v xml:space="preserve">Emergencia sanitaria por COVID-19
Situaciones emocionales externas que afecten el buen desarrollo de las tareas asignadas a cada uno de los colaboradores.
Cambio Normativo.
</v>
      </c>
      <c r="J58" s="475" t="str">
        <f>CONCATENATE(IF([5]Ficha2!$AD$39="","",[5]Ficha2!$AD$39),"
",IF([5]Ficha2!$AD$40="","",[5]Ficha2!$AD$40),"
",IF([5]Ficha2!$AD$41="","",[5]Ficha2!$AD$41),"
",IF([5]Ficha2!$AD$42="","",[5]Ficha2!$AD$42),"
",IF([5]Ficha2!$AD$43="","",[5]Ficha2!$AD$43),"
",IF([5]Ficha2!$AD$44="","",[5]Ficha2!$AD$44),"
",IF([5]Ficha2!$AD$45="","",[5]Ficha2!$AD$45),"
",IF([5]Ficha2!$AD$46="","",[5]Ficha2!$AD$46),"
",IF([5]Ficha2!$AD$47="","",[5]Ficha2!$AD$47),"
",IF([5]Ficha2!$AD$48="","",[5]Ficha2!$AD$48),"
",IF([5]Ficha2!$AD$49="","",[5]Ficha2!$AD$49),"
",IF([5]Ficha2!$AD$50="","",[5]Ficha2!$AD$50),"
",IF([5]Ficha2!$AD$51="","",[5]Ficha2!$AD$51),"
",IF([5]Ficha2!$AD$52="","",[5]Ficha2!$AD$52),"
",IF([5]Ficha2!$AD$53="","",[5]Ficha2!$AD$53),"
",IF([5]Ficha2!$AD$54="","",[5]Ficha2!$AD$54),"
",IF([5]Ficha2!$AD$55="","",[5]Ficha2!$AD$55),"
",IF([5]Ficha2!$AD$56="","",[5]Ficha2!$AD$56),"
",IF([5]Ficha2!$AD$57="","",[5]Ficha2!$AD$57),"
",IF([5]Ficha2!$AD$58="","",[5]Ficha2!$AD$58),"
",IF([5]Ficha2!$AD$59="","",[5]Ficha2!$AD$59),"
",IF([5]Ficha2!$AD$60="","",[5]Ficha2!$AD$60))</f>
        <v xml:space="preserve">
No ejecución de las actividades definidas en los planes de gestión humana y/o reformulación de actividades y metodologías dada la emergencia ocasionada por el COVID-19, lo que conlleva al no cumplimiento de las necesidades y expectativas de los funcionarios según las encuestas de diágnosticos aplicados.
No disponer de la información asociada a los planes de gestión humana, lo que impide conocer el nivel de satisfacción de los funcionarios, para la toma de desiciones.
Reformulación de actividades y metodologías definidas en los planes de gestión humana. 
Resistencia al cambio por parte de los funcionarios frente a las nuevas metodologias. 
Insatisfacción en la percepción del funcionario frente a los planes de gestión humana.
Afectación del entorno familiar y/o laboral.
Modificaciones en la operación y prestación de los servicios de la entidad
</v>
      </c>
      <c r="K58" s="478" t="str">
        <f>IF([5]Ficha2!$J$72="","",[5]Ficha2!$J$72)</f>
        <v>Probable (4)</v>
      </c>
      <c r="L58" s="478" t="str">
        <f>IF([5]Ficha2!$J$79="","",[5]Ficha2!$J$79)</f>
        <v>Menor (2)</v>
      </c>
      <c r="M58" s="464" t="str">
        <f>IF([5]Ficha2!$AP$68="","",[5]Ficha2!$AP$68)</f>
        <v>Alta</v>
      </c>
      <c r="N58" s="475" t="str">
        <f>IF([5]Ficha2!$AP$72="","",[5]Ficha2!$AP$72)</f>
        <v>El riesgo se encuentra ubicado en una zona de ubicación Baja, debido a que su ocurrencia no genera interrupción de las operaciones de la entidad  y/o, No se generan sanciones económicas o administrativas  y/o, No se afecta la imagen institucional de forma significativa.</v>
      </c>
      <c r="O58" s="475" t="str">
        <f>CONCATENATE(IF([5]Ficha2!$D$87="","",[5]Ficha2!$D$87),"
",IF([5]Ficha2!$D$88="","",[5]Ficha2!$D$88),"
",IF([5]Ficha2!$D$89="","",[5]Ficha2!$D$89),"
",IF([5]Ficha2!$D$90="","",[5]Ficha2!$D$90),"
",IF([5]Ficha2!$D$91="","",[5]Ficha2!$D$91),"
",IF([5]Ficha2!$D$92="","",[5]Ficha2!$D$92),"
",IF([5]Ficha2!$D$93="","",[5]Ficha2!$D$93),"
",IF([5]Ficha2!$D$94="","",[5]Ficha2!$D$94),"
",IF([5]Ficha2!$D$95="","",[5]Ficha2!$D$95),"
",IF([5]Ficha2!$D$96="","",[5]Ficha2!$D$96))</f>
        <v xml:space="preserve">Velar y garantizar el cumplimiento de los objetivos propuestos en las actividades diseñadas y aprobadas en los planes de gestión humana.  
Aplicar la evaluación de percepción, con el fin de medir y conocer el nivel de satisfacción de los funcionarios frente a las actividades ejecutadas.
</v>
      </c>
      <c r="P58" s="463" t="str">
        <f>CONCATENATE(IF([5]Ficha2!$AL$87="","",[5]Ficha2!$AL$87),"
",IF([5]Ficha2!$AL$88="","",[5]Ficha2!$AL$88),"
",IF([5]Ficha2!$AL$89="","",[5]Ficha2!$AL$89),"
",IF([5]Ficha2!$AL$90="","",[5]Ficha2!$AL$90),"
",IF([5]Ficha2!$AL$91="","",[5]Ficha2!$AL$91),"
",IF([5]Ficha2!$AL$92="","",[5]Ficha2!$AL$92),"
",IF([5]Ficha2!$AL$93="","",[5]Ficha2!$AL$93),"
",IF([5]Ficha2!$AL$94="","",[5]Ficha2!$AL$94),"
",IF([5]Ficha2!$AL$95="","",[5]Ficha2!$AL$95),"
",IF([5]Ficha2!$AL$96="","",[5]Ficha2!$AL$96))</f>
        <v xml:space="preserve">Fuerte
Débil
</v>
      </c>
      <c r="Q58" s="463" t="str">
        <f>CONCATENATE(IF([5]Ficha2!$AR$87="","",[5]Ficha2!$AR$87),"
",IF([5]Ficha2!$AR$88="","",[5]Ficha2!$AR$88),"
",IF([5]Ficha2!$AR$89="","",[5]Ficha2!$AR$89),"
",IF([5]Ficha2!$AR$90="","",[5]Ficha2!$AR$90),"
",IF([5]Ficha2!$AR$91="","",[5]Ficha2!$AR$91),"
",IF([5]Ficha2!$AR$92="","",[5]Ficha2!$AR$92),"
",IF([5]Ficha2!$AR$93="","",[5]Ficha2!$AR$93),"
",IF([5]Ficha2!$AR$94="","",[5]Ficha2!$AR$94),"
",IF([5]Ficha2!$AR$95="","",[5]Ficha2!$AR$95),"
",IF([5]Ficha2!$AR$96="","",[5]Ficha2!$AR$96))</f>
        <v xml:space="preserve">Fuerte
Moderado
</v>
      </c>
      <c r="R58" s="463" t="str">
        <f>CONCATENATE(IF([5]Ficha2!$AT$87="","",[5]Ficha2!$AT$87),"
",IF([5]Ficha2!$AT$88="","",[5]Ficha2!$AT$88),"
",IF([5]Ficha2!$AT$89="","",[5]Ficha2!$AT$89),"
",IF([5]Ficha2!$AT$90="","",[5]Ficha2!$AT$90),"
",IF([5]Ficha2!$AT$91="","",[5]Ficha2!$AT$91),"
",IF([5]Ficha2!$AT$92="","",[5]Ficha2!$AT$92),"
",IF([5]Ficha2!$AT$93="","",[5]Ficha2!$AT$93),"
",IF([5]Ficha2!$AT$94="","",[5]Ficha2!$AT$94),"
",IF([5]Ficha2!$AT$95="","",[5]Ficha2!$AT$95),"
",IF([5]Ficha2!$AT$96="","",[5]Ficha2!$AT$96))</f>
        <v xml:space="preserve">Fuerte
Débil
</v>
      </c>
      <c r="S58" s="464" t="str">
        <f>IF([5]Ficha2!$AW$87="","",[5]Ficha2!$AW$87)</f>
        <v>Moderado</v>
      </c>
      <c r="T58" s="463" t="str">
        <f>IF([5]Ficha2!$AZ$87="","",[5]Ficha2!$AZ$87)</f>
        <v>No disminuye</v>
      </c>
      <c r="U58" s="422" t="s">
        <v>713</v>
      </c>
      <c r="V58" s="463" t="str">
        <f>CONCATENATE(IF([5]Ficha2!$AL$102="","",[5]Ficha2!$AL$102),"
",IF([5]Ficha2!$AL$103="","",[5]Ficha2!$AL$103),"
",IF([5]Ficha2!$AL$104="","",[5]Ficha2!$AL$104),"
",IF([5]Ficha2!$AL$105="","",[5]Ficha2!$AL$105),"
",IF([5]Ficha2!$AL$106="","",[5]Ficha2!$AL$106),"
",IF([5]Ficha2!$AL$107="","",[5]Ficha2!$AL$107),"
",IF([5]Ficha2!$AL$108="","",[5]Ficha2!$AL$108),"
",IF([5]Ficha2!$AL$109="","",[5]Ficha2!$AL$109),"
",IF([5]Ficha2!$AL$110="","",[5]Ficha2!$AL$110),"
",IF([5]Ficha2!$AL$111="","",[5]Ficha2!$AL$111))</f>
        <v xml:space="preserve">Fuerte
Débil
</v>
      </c>
      <c r="W58" s="463" t="str">
        <f>CONCATENATE(IF([5]Ficha2!$AR$102="","",[5]Ficha2!$AR$102),"
",IF([5]Ficha2!$AR$103="","",[5]Ficha2!$AR$103),"
",IF([5]Ficha2!$AR$104="","",[5]Ficha2!$AR$104),"
",IF([5]Ficha2!$AR$105="","",[5]Ficha2!$AR$105),"
",IF([5]Ficha2!$AR$106="","",[5]Ficha2!$AR$106),"
",IF([5]Ficha2!$AR$107="","",[5]Ficha2!$AR$107),"
",IF([5]Ficha2!$AR$108="","",[5]Ficha2!$AR$108),"
",IF([5]Ficha2!$AR$109="","",[5]Ficha2!$AR$109),"
",IF([5]Ficha2!$AR$110="","",[5]Ficha2!$AR$110),"
",IF([5]Ficha2!$AR$111="","",[5]Ficha2!$AR$111))</f>
        <v xml:space="preserve">Fuerte
Fuerte
</v>
      </c>
      <c r="X58" s="463" t="str">
        <f>CONCATENATE(IF([5]Ficha2!$AT$102="","",[5]Ficha2!$AT$102),"
",IF([5]Ficha2!$AT$103="","",[5]Ficha2!$AT$103),"
",IF([5]Ficha2!$AT$104="","",[5]Ficha2!$AT$104),"
",IF([5]Ficha2!$AT$105="","",[5]Ficha2!$AT$105),"
",IF([5]Ficha2!$AT$106="","",[5]Ficha2!$AT$106),"
",IF([5]Ficha2!$AT$107="","",[5]Ficha2!$AT$107),"
",IF([5]Ficha2!$AT$108="","",[5]Ficha2!$AT$108),"
",IF([5]Ficha2!$AT$109="","",[5]Ficha2!$AT$109),"
",IF([5]Ficha2!$AT$110="","",[5]Ficha2!$AT$110),"
",IF([5]Ficha2!$AT$111="","",[5]Ficha2!$AT$111))</f>
        <v xml:space="preserve">Fuerte
Débil
</v>
      </c>
      <c r="Y58" s="464" t="str">
        <f>IF([5]Ficha2!$AW$102="","",[5]Ficha2!$AW$102)</f>
        <v>Moderado</v>
      </c>
      <c r="Z58" s="463" t="str">
        <f>IF([5]Ficha2!$AZ$102="","",[5]Ficha2!$AZ$102)</f>
        <v>No disminuye</v>
      </c>
      <c r="AA58" s="478" t="str">
        <f>IF([5]Ficha2!$J$127="","",[5]Ficha2!$J$127)</f>
        <v>Probable (4)</v>
      </c>
      <c r="AB58" s="478" t="str">
        <f>IF([5]Ficha2!$J$134="","",[5]Ficha2!$J$134)</f>
        <v>Menor (2)</v>
      </c>
      <c r="AC58" s="480" t="str">
        <f>IF([5]Ficha2!$AP$126="","",[5]Ficha2!$AP$126)</f>
        <v>Alta</v>
      </c>
      <c r="AD58" s="422" t="str">
        <f>IF([5]Ficha2!$AP$130="","",[5]Ficha2!$AP$130)</f>
        <v>Despues de la implementacion de controles el riesgo sigue en una zona de ubicación Alta, para ello se deben establecer acciones preventivas y dectectivas efectivas para asi reducir el riesgo y evitar su materializacion.</v>
      </c>
      <c r="AE58" s="480" t="s">
        <v>43</v>
      </c>
      <c r="AF58" s="11" t="s">
        <v>679</v>
      </c>
      <c r="AG58" s="11" t="s">
        <v>680</v>
      </c>
      <c r="AH58" s="11" t="s">
        <v>681</v>
      </c>
      <c r="AI58" s="57" t="s">
        <v>682</v>
      </c>
      <c r="AJ58" s="57" t="s">
        <v>683</v>
      </c>
      <c r="AK58" s="57" t="s">
        <v>962</v>
      </c>
      <c r="AL58" s="208">
        <v>1</v>
      </c>
      <c r="AM58" s="57" t="s">
        <v>992</v>
      </c>
      <c r="AN58" s="11" t="s">
        <v>689</v>
      </c>
      <c r="AO58" s="11" t="s">
        <v>684</v>
      </c>
      <c r="AP58" s="11" t="s">
        <v>685</v>
      </c>
      <c r="AQ58" s="57" t="s">
        <v>690</v>
      </c>
      <c r="AR58" s="57" t="s">
        <v>472</v>
      </c>
      <c r="AS58" s="57" t="s">
        <v>930</v>
      </c>
      <c r="AT58" s="229">
        <v>1</v>
      </c>
      <c r="AU58" s="203" t="s">
        <v>992</v>
      </c>
      <c r="AV58" s="445" t="s">
        <v>417</v>
      </c>
      <c r="AW58" s="422" t="s">
        <v>418</v>
      </c>
      <c r="AX58" s="443" t="s">
        <v>419</v>
      </c>
    </row>
    <row r="59" spans="1:50" s="54" customFormat="1" ht="129.94999999999999" customHeight="1" thickBot="1" x14ac:dyDescent="0.3">
      <c r="A59" s="355"/>
      <c r="B59" s="419"/>
      <c r="C59" s="419"/>
      <c r="D59" s="487"/>
      <c r="E59" s="487"/>
      <c r="F59" s="423"/>
      <c r="G59" s="423"/>
      <c r="H59" s="423"/>
      <c r="I59" s="423"/>
      <c r="J59" s="423"/>
      <c r="K59" s="456"/>
      <c r="L59" s="456"/>
      <c r="M59" s="460"/>
      <c r="N59" s="423"/>
      <c r="O59" s="423"/>
      <c r="P59" s="458"/>
      <c r="Q59" s="458"/>
      <c r="R59" s="458"/>
      <c r="S59" s="460"/>
      <c r="T59" s="458"/>
      <c r="U59" s="423"/>
      <c r="V59" s="458"/>
      <c r="W59" s="458"/>
      <c r="X59" s="458"/>
      <c r="Y59" s="460"/>
      <c r="Z59" s="458"/>
      <c r="AA59" s="456"/>
      <c r="AB59" s="456"/>
      <c r="AC59" s="520"/>
      <c r="AD59" s="423"/>
      <c r="AE59" s="520"/>
      <c r="AF59" s="139" t="s">
        <v>675</v>
      </c>
      <c r="AG59" s="139" t="s">
        <v>676</v>
      </c>
      <c r="AH59" s="139" t="s">
        <v>677</v>
      </c>
      <c r="AI59" s="172" t="s">
        <v>678</v>
      </c>
      <c r="AJ59" s="172" t="s">
        <v>604</v>
      </c>
      <c r="AK59" s="58" t="s">
        <v>963</v>
      </c>
      <c r="AL59" s="212">
        <v>1</v>
      </c>
      <c r="AM59" s="117" t="s">
        <v>992</v>
      </c>
      <c r="AN59" s="139" t="s">
        <v>686</v>
      </c>
      <c r="AO59" s="139" t="s">
        <v>687</v>
      </c>
      <c r="AP59" s="139" t="s">
        <v>688</v>
      </c>
      <c r="AQ59" s="172" t="s">
        <v>485</v>
      </c>
      <c r="AR59" s="173" t="s">
        <v>150</v>
      </c>
      <c r="AS59" s="58" t="s">
        <v>931</v>
      </c>
      <c r="AT59" s="231">
        <v>1</v>
      </c>
      <c r="AU59" s="298" t="s">
        <v>992</v>
      </c>
      <c r="AV59" s="446"/>
      <c r="AW59" s="423"/>
      <c r="AX59" s="444"/>
    </row>
    <row r="60" spans="1:50" s="113" customFormat="1" ht="12.95" customHeight="1" thickBot="1" x14ac:dyDescent="0.3">
      <c r="AL60" s="207"/>
      <c r="AT60" s="228"/>
      <c r="AU60" s="297"/>
    </row>
    <row r="61" spans="1:50" s="54" customFormat="1" ht="120" customHeight="1" thickBot="1" x14ac:dyDescent="0.3">
      <c r="A61" s="353" t="s">
        <v>140</v>
      </c>
      <c r="B61" s="410" t="s">
        <v>49</v>
      </c>
      <c r="C61" s="451" t="s">
        <v>114</v>
      </c>
      <c r="D61" s="449" t="s">
        <v>104</v>
      </c>
      <c r="E61" s="447" t="s">
        <v>187</v>
      </c>
      <c r="F61" s="416" t="s">
        <v>93</v>
      </c>
      <c r="G61" s="416" t="s">
        <v>136</v>
      </c>
      <c r="H61" s="416" t="s">
        <v>435</v>
      </c>
      <c r="I61" s="416" t="s">
        <v>336</v>
      </c>
      <c r="J61" s="416" t="s">
        <v>204</v>
      </c>
      <c r="K61" s="453" t="s">
        <v>141</v>
      </c>
      <c r="L61" s="453" t="s">
        <v>67</v>
      </c>
      <c r="M61" s="412" t="s">
        <v>120</v>
      </c>
      <c r="N61" s="410"/>
      <c r="O61" s="416" t="s">
        <v>205</v>
      </c>
      <c r="P61" s="410" t="s">
        <v>107</v>
      </c>
      <c r="Q61" s="410" t="s">
        <v>107</v>
      </c>
      <c r="R61" s="410" t="s">
        <v>107</v>
      </c>
      <c r="S61" s="412" t="s">
        <v>59</v>
      </c>
      <c r="T61" s="410" t="s">
        <v>60</v>
      </c>
      <c r="U61" s="416" t="s">
        <v>337</v>
      </c>
      <c r="V61" s="410" t="s">
        <v>107</v>
      </c>
      <c r="W61" s="410" t="s">
        <v>107</v>
      </c>
      <c r="X61" s="410" t="s">
        <v>107</v>
      </c>
      <c r="Y61" s="412" t="s">
        <v>59</v>
      </c>
      <c r="Z61" s="410" t="s">
        <v>60</v>
      </c>
      <c r="AA61" s="410" t="s">
        <v>55</v>
      </c>
      <c r="AB61" s="410" t="s">
        <v>67</v>
      </c>
      <c r="AC61" s="414" t="str">
        <f>IF([5]Ficha2!$AP$126="","",[5]Ficha2!$AP$126)</f>
        <v>Alta</v>
      </c>
      <c r="AD61" s="416" t="s">
        <v>142</v>
      </c>
      <c r="AE61" s="414" t="s">
        <v>43</v>
      </c>
      <c r="AF61" s="396" t="s">
        <v>81</v>
      </c>
      <c r="AG61" s="396" t="s">
        <v>81</v>
      </c>
      <c r="AH61" s="396" t="s">
        <v>81</v>
      </c>
      <c r="AI61" s="396" t="s">
        <v>81</v>
      </c>
      <c r="AJ61" s="396" t="s">
        <v>81</v>
      </c>
      <c r="AK61" s="410"/>
      <c r="AL61" s="424"/>
      <c r="AM61" s="396" t="s">
        <v>958</v>
      </c>
      <c r="AN61" s="170" t="s">
        <v>667</v>
      </c>
      <c r="AO61" s="42" t="s">
        <v>431</v>
      </c>
      <c r="AP61" s="42" t="s">
        <v>432</v>
      </c>
      <c r="AQ61" s="42" t="s">
        <v>433</v>
      </c>
      <c r="AR61" s="132" t="s">
        <v>434</v>
      </c>
      <c r="AS61" s="8" t="s">
        <v>932</v>
      </c>
      <c r="AT61" s="232">
        <v>0.05</v>
      </c>
      <c r="AU61" s="125" t="s">
        <v>1000</v>
      </c>
      <c r="AV61" s="91" t="s">
        <v>112</v>
      </c>
      <c r="AW61" s="8" t="s">
        <v>112</v>
      </c>
      <c r="AX61" s="10" t="s">
        <v>112</v>
      </c>
    </row>
    <row r="62" spans="1:50" s="54" customFormat="1" ht="120" customHeight="1" x14ac:dyDescent="0.25">
      <c r="A62" s="356"/>
      <c r="B62" s="411"/>
      <c r="C62" s="452"/>
      <c r="D62" s="450"/>
      <c r="E62" s="448"/>
      <c r="F62" s="417"/>
      <c r="G62" s="417"/>
      <c r="H62" s="417"/>
      <c r="I62" s="417"/>
      <c r="J62" s="417"/>
      <c r="K62" s="454"/>
      <c r="L62" s="454"/>
      <c r="M62" s="413"/>
      <c r="N62" s="411"/>
      <c r="O62" s="417"/>
      <c r="P62" s="411"/>
      <c r="Q62" s="411"/>
      <c r="R62" s="411"/>
      <c r="S62" s="413"/>
      <c r="T62" s="411"/>
      <c r="U62" s="417"/>
      <c r="V62" s="411"/>
      <c r="W62" s="411"/>
      <c r="X62" s="411"/>
      <c r="Y62" s="413"/>
      <c r="Z62" s="411"/>
      <c r="AA62" s="411"/>
      <c r="AB62" s="411"/>
      <c r="AC62" s="415"/>
      <c r="AD62" s="417"/>
      <c r="AE62" s="415"/>
      <c r="AF62" s="397"/>
      <c r="AG62" s="397"/>
      <c r="AH62" s="397"/>
      <c r="AI62" s="397"/>
      <c r="AJ62" s="397"/>
      <c r="AK62" s="411"/>
      <c r="AL62" s="425"/>
      <c r="AM62" s="397"/>
      <c r="AN62" s="171" t="s">
        <v>668</v>
      </c>
      <c r="AO62" s="11" t="s">
        <v>436</v>
      </c>
      <c r="AP62" s="278" t="s">
        <v>437</v>
      </c>
      <c r="AQ62" s="11" t="s">
        <v>201</v>
      </c>
      <c r="AR62" s="97" t="s">
        <v>202</v>
      </c>
      <c r="AS62" s="129" t="s">
        <v>933</v>
      </c>
      <c r="AT62" s="233" t="s">
        <v>897</v>
      </c>
      <c r="AU62" s="125" t="s">
        <v>1001</v>
      </c>
      <c r="AV62" s="130"/>
      <c r="AW62" s="129"/>
      <c r="AX62" s="131"/>
    </row>
    <row r="63" spans="1:50" s="54" customFormat="1" ht="170.25" customHeight="1" thickBot="1" x14ac:dyDescent="0.3">
      <c r="A63" s="357"/>
      <c r="B63" s="11" t="s">
        <v>49</v>
      </c>
      <c r="C63" s="55" t="s">
        <v>147</v>
      </c>
      <c r="D63" s="63" t="s">
        <v>104</v>
      </c>
      <c r="E63" s="63" t="s">
        <v>338</v>
      </c>
      <c r="F63" s="11" t="s">
        <v>93</v>
      </c>
      <c r="G63" s="11" t="s">
        <v>136</v>
      </c>
      <c r="H63" s="11" t="s">
        <v>339</v>
      </c>
      <c r="I63" s="11" t="s">
        <v>112</v>
      </c>
      <c r="J63" s="11" t="s">
        <v>340</v>
      </c>
      <c r="K63" s="25" t="s">
        <v>55</v>
      </c>
      <c r="L63" s="25" t="s">
        <v>67</v>
      </c>
      <c r="M63" s="108" t="s">
        <v>120</v>
      </c>
      <c r="N63" s="11" t="s">
        <v>341</v>
      </c>
      <c r="O63" s="11" t="s">
        <v>342</v>
      </c>
      <c r="P63" s="12" t="s">
        <v>206</v>
      </c>
      <c r="Q63" s="12" t="s">
        <v>206</v>
      </c>
      <c r="R63" s="12" t="s">
        <v>206</v>
      </c>
      <c r="S63" s="108" t="s">
        <v>59</v>
      </c>
      <c r="T63" s="12" t="s">
        <v>60</v>
      </c>
      <c r="U63" s="11" t="s">
        <v>343</v>
      </c>
      <c r="V63" s="12" t="s">
        <v>206</v>
      </c>
      <c r="W63" s="12" t="s">
        <v>206</v>
      </c>
      <c r="X63" s="12" t="s">
        <v>206</v>
      </c>
      <c r="Y63" s="108" t="s">
        <v>59</v>
      </c>
      <c r="Z63" s="12" t="s">
        <v>60</v>
      </c>
      <c r="AA63" s="12" t="s">
        <v>55</v>
      </c>
      <c r="AB63" s="12" t="s">
        <v>67</v>
      </c>
      <c r="AC63" s="39" t="str">
        <f>IF([5]Ficha2!$AP$126="","",[5]Ficha2!$AP$126)</f>
        <v>Alta</v>
      </c>
      <c r="AD63" s="11" t="s">
        <v>158</v>
      </c>
      <c r="AE63" s="39" t="s">
        <v>43</v>
      </c>
      <c r="AF63" s="11" t="s">
        <v>666</v>
      </c>
      <c r="AG63" s="11" t="s">
        <v>666</v>
      </c>
      <c r="AH63" s="11" t="s">
        <v>666</v>
      </c>
      <c r="AI63" s="11" t="s">
        <v>666</v>
      </c>
      <c r="AJ63" s="11" t="s">
        <v>666</v>
      </c>
      <c r="AK63" s="11"/>
      <c r="AL63" s="208"/>
      <c r="AM63" s="57" t="s">
        <v>958</v>
      </c>
      <c r="AN63" s="11" t="s">
        <v>199</v>
      </c>
      <c r="AO63" s="11" t="s">
        <v>344</v>
      </c>
      <c r="AP63" s="11" t="s">
        <v>200</v>
      </c>
      <c r="AQ63" s="11" t="s">
        <v>201</v>
      </c>
      <c r="AR63" s="97" t="s">
        <v>202</v>
      </c>
      <c r="AS63" s="11" t="s">
        <v>974</v>
      </c>
      <c r="AT63" s="229">
        <v>1</v>
      </c>
      <c r="AU63" s="126" t="s">
        <v>989</v>
      </c>
      <c r="AV63" s="92" t="s">
        <v>112</v>
      </c>
      <c r="AW63" s="11" t="s">
        <v>112</v>
      </c>
      <c r="AX63" s="13" t="s">
        <v>112</v>
      </c>
    </row>
    <row r="64" spans="1:50" s="54" customFormat="1" ht="243.75" customHeight="1" thickBot="1" x14ac:dyDescent="0.3">
      <c r="A64" s="355"/>
      <c r="B64" s="14" t="s">
        <v>49</v>
      </c>
      <c r="C64" s="14" t="s">
        <v>114</v>
      </c>
      <c r="D64" s="64" t="s">
        <v>145</v>
      </c>
      <c r="E64" s="64" t="s">
        <v>345</v>
      </c>
      <c r="F64" s="14" t="s">
        <v>93</v>
      </c>
      <c r="G64" s="14" t="s">
        <v>136</v>
      </c>
      <c r="H64" s="14" t="s">
        <v>669</v>
      </c>
      <c r="I64" s="14" t="s">
        <v>112</v>
      </c>
      <c r="J64" s="14" t="s">
        <v>670</v>
      </c>
      <c r="K64" s="29" t="s">
        <v>55</v>
      </c>
      <c r="L64" s="29" t="s">
        <v>67</v>
      </c>
      <c r="M64" s="109" t="s">
        <v>120</v>
      </c>
      <c r="N64" s="14" t="s">
        <v>101</v>
      </c>
      <c r="O64" s="14" t="s">
        <v>671</v>
      </c>
      <c r="P64" s="15" t="s">
        <v>672</v>
      </c>
      <c r="Q64" s="15" t="s">
        <v>673</v>
      </c>
      <c r="R64" s="15" t="s">
        <v>672</v>
      </c>
      <c r="S64" s="109" t="s">
        <v>65</v>
      </c>
      <c r="T64" s="15" t="s">
        <v>99</v>
      </c>
      <c r="U64" s="14" t="s">
        <v>674</v>
      </c>
      <c r="V64" s="15" t="s">
        <v>206</v>
      </c>
      <c r="W64" s="15" t="s">
        <v>206</v>
      </c>
      <c r="X64" s="15" t="s">
        <v>206</v>
      </c>
      <c r="Y64" s="109" t="s">
        <v>59</v>
      </c>
      <c r="Z64" s="15" t="s">
        <v>60</v>
      </c>
      <c r="AA64" s="15" t="s">
        <v>55</v>
      </c>
      <c r="AB64" s="15" t="s">
        <v>67</v>
      </c>
      <c r="AC64" s="40" t="str">
        <f>IF([5]Ficha2!$AP$126="","",[5]Ficha2!$AP$126)</f>
        <v>Alta</v>
      </c>
      <c r="AD64" s="14" t="s">
        <v>158</v>
      </c>
      <c r="AE64" s="40" t="s">
        <v>43</v>
      </c>
      <c r="AF64" s="52" t="s">
        <v>346</v>
      </c>
      <c r="AG64" s="14" t="s">
        <v>347</v>
      </c>
      <c r="AH64" s="14" t="s">
        <v>348</v>
      </c>
      <c r="AI64" s="14" t="s">
        <v>201</v>
      </c>
      <c r="AJ64" s="14" t="s">
        <v>202</v>
      </c>
      <c r="AK64" s="14" t="s">
        <v>964</v>
      </c>
      <c r="AL64" s="212">
        <v>0.5</v>
      </c>
      <c r="AM64" s="121" t="s">
        <v>967</v>
      </c>
      <c r="AN64" s="14" t="s">
        <v>349</v>
      </c>
      <c r="AO64" s="14" t="s">
        <v>203</v>
      </c>
      <c r="AP64" s="14" t="s">
        <v>350</v>
      </c>
      <c r="AQ64" s="14" t="s">
        <v>143</v>
      </c>
      <c r="AR64" s="98" t="s">
        <v>144</v>
      </c>
      <c r="AS64" s="14" t="s">
        <v>934</v>
      </c>
      <c r="AT64" s="231" t="s">
        <v>897</v>
      </c>
      <c r="AU64" s="299" t="s">
        <v>982</v>
      </c>
      <c r="AV64" s="93" t="s">
        <v>112</v>
      </c>
      <c r="AW64" s="14" t="s">
        <v>112</v>
      </c>
      <c r="AX64" s="16" t="s">
        <v>112</v>
      </c>
    </row>
    <row r="65" spans="1:50" s="113" customFormat="1" ht="12.95" customHeight="1" thickBot="1" x14ac:dyDescent="0.3">
      <c r="AL65" s="207"/>
      <c r="AT65" s="228"/>
      <c r="AU65" s="297"/>
    </row>
    <row r="66" spans="1:50" s="54" customFormat="1" ht="129.94999999999999" customHeight="1" thickBot="1" x14ac:dyDescent="0.3">
      <c r="A66" s="353" t="s">
        <v>146</v>
      </c>
      <c r="B66" s="416" t="s">
        <v>49</v>
      </c>
      <c r="C66" s="416" t="s">
        <v>147</v>
      </c>
      <c r="D66" s="447" t="s">
        <v>92</v>
      </c>
      <c r="E66" s="447" t="s">
        <v>207</v>
      </c>
      <c r="F66" s="416" t="s">
        <v>110</v>
      </c>
      <c r="G66" s="416" t="s">
        <v>116</v>
      </c>
      <c r="H66" s="416" t="s">
        <v>213</v>
      </c>
      <c r="I66" s="416" t="s">
        <v>214</v>
      </c>
      <c r="J66" s="416" t="s">
        <v>625</v>
      </c>
      <c r="K66" s="453" t="s">
        <v>55</v>
      </c>
      <c r="L66" s="453" t="s">
        <v>56</v>
      </c>
      <c r="M66" s="412" t="s">
        <v>57</v>
      </c>
      <c r="N66" s="416" t="s">
        <v>148</v>
      </c>
      <c r="O66" s="416" t="s">
        <v>226</v>
      </c>
      <c r="P66" s="410" t="s">
        <v>97</v>
      </c>
      <c r="Q66" s="410" t="s">
        <v>88</v>
      </c>
      <c r="R66" s="410" t="s">
        <v>97</v>
      </c>
      <c r="S66" s="412" t="s">
        <v>98</v>
      </c>
      <c r="T66" s="410" t="s">
        <v>99</v>
      </c>
      <c r="U66" s="416" t="s">
        <v>230</v>
      </c>
      <c r="V66" s="410" t="s">
        <v>107</v>
      </c>
      <c r="W66" s="410" t="s">
        <v>107</v>
      </c>
      <c r="X66" s="410" t="s">
        <v>107</v>
      </c>
      <c r="Y66" s="412" t="s">
        <v>59</v>
      </c>
      <c r="Z66" s="410" t="s">
        <v>60</v>
      </c>
      <c r="AA66" s="453" t="s">
        <v>55</v>
      </c>
      <c r="AB66" s="453" t="s">
        <v>86</v>
      </c>
      <c r="AC66" s="524" t="str">
        <f>IF([4]Ficha3!$AP$126="","",[4]Ficha3!$AP$126)</f>
        <v>Moderada</v>
      </c>
      <c r="AD66" s="416" t="s">
        <v>235</v>
      </c>
      <c r="AE66" s="524" t="s">
        <v>43</v>
      </c>
      <c r="AF66" s="42" t="s">
        <v>616</v>
      </c>
      <c r="AG66" s="42" t="s">
        <v>617</v>
      </c>
      <c r="AH66" s="42" t="s">
        <v>619</v>
      </c>
      <c r="AI66" s="42" t="s">
        <v>610</v>
      </c>
      <c r="AJ66" s="42" t="s">
        <v>513</v>
      </c>
      <c r="AK66" s="8" t="s">
        <v>902</v>
      </c>
      <c r="AL66" s="209">
        <v>0.85</v>
      </c>
      <c r="AM66" s="119" t="s">
        <v>968</v>
      </c>
      <c r="AN66" s="42" t="s">
        <v>647</v>
      </c>
      <c r="AO66" s="42" t="s">
        <v>647</v>
      </c>
      <c r="AP66" s="42" t="s">
        <v>647</v>
      </c>
      <c r="AQ66" s="8" t="s">
        <v>606</v>
      </c>
      <c r="AR66" s="8" t="s">
        <v>606</v>
      </c>
      <c r="AS66" s="8"/>
      <c r="AT66" s="232"/>
      <c r="AU66" s="125"/>
      <c r="AV66" s="493" t="s">
        <v>242</v>
      </c>
      <c r="AW66" s="416" t="s">
        <v>243</v>
      </c>
      <c r="AX66" s="492" t="s">
        <v>244</v>
      </c>
    </row>
    <row r="67" spans="1:50" s="54" customFormat="1" ht="150" customHeight="1" thickBot="1" x14ac:dyDescent="0.3">
      <c r="A67" s="356"/>
      <c r="B67" s="417"/>
      <c r="C67" s="417"/>
      <c r="D67" s="448"/>
      <c r="E67" s="448"/>
      <c r="F67" s="417"/>
      <c r="G67" s="417"/>
      <c r="H67" s="417"/>
      <c r="I67" s="417"/>
      <c r="J67" s="417"/>
      <c r="K67" s="454"/>
      <c r="L67" s="454"/>
      <c r="M67" s="413"/>
      <c r="N67" s="417"/>
      <c r="O67" s="417"/>
      <c r="P67" s="411"/>
      <c r="Q67" s="411"/>
      <c r="R67" s="411"/>
      <c r="S67" s="413"/>
      <c r="T67" s="411"/>
      <c r="U67" s="417"/>
      <c r="V67" s="411"/>
      <c r="W67" s="411"/>
      <c r="X67" s="411"/>
      <c r="Y67" s="413"/>
      <c r="Z67" s="411"/>
      <c r="AA67" s="454"/>
      <c r="AB67" s="454"/>
      <c r="AC67" s="525"/>
      <c r="AD67" s="417"/>
      <c r="AE67" s="525"/>
      <c r="AF67" s="11" t="s">
        <v>621</v>
      </c>
      <c r="AG67" s="11" t="s">
        <v>622</v>
      </c>
      <c r="AH67" s="11" t="s">
        <v>623</v>
      </c>
      <c r="AI67" s="11" t="s">
        <v>624</v>
      </c>
      <c r="AJ67" s="11" t="s">
        <v>618</v>
      </c>
      <c r="AK67" s="129" t="s">
        <v>903</v>
      </c>
      <c r="AL67" s="210">
        <v>0.85</v>
      </c>
      <c r="AM67" s="119" t="s">
        <v>968</v>
      </c>
      <c r="AN67" s="11" t="s">
        <v>239</v>
      </c>
      <c r="AO67" s="11" t="s">
        <v>240</v>
      </c>
      <c r="AP67" s="11" t="s">
        <v>241</v>
      </c>
      <c r="AQ67" s="11" t="s">
        <v>149</v>
      </c>
      <c r="AR67" s="11" t="s">
        <v>150</v>
      </c>
      <c r="AS67" s="253" t="s">
        <v>942</v>
      </c>
      <c r="AT67" s="254">
        <v>0.6</v>
      </c>
      <c r="AU67" s="119" t="s">
        <v>968</v>
      </c>
      <c r="AV67" s="474"/>
      <c r="AW67" s="417"/>
      <c r="AX67" s="477"/>
    </row>
    <row r="68" spans="1:50" s="54" customFormat="1" ht="120" customHeight="1" thickBot="1" x14ac:dyDescent="0.3">
      <c r="A68" s="357"/>
      <c r="B68" s="422" t="s">
        <v>49</v>
      </c>
      <c r="C68" s="422" t="s">
        <v>147</v>
      </c>
      <c r="D68" s="509" t="s">
        <v>83</v>
      </c>
      <c r="E68" s="509" t="s">
        <v>208</v>
      </c>
      <c r="F68" s="422" t="s">
        <v>110</v>
      </c>
      <c r="G68" s="422" t="s">
        <v>116</v>
      </c>
      <c r="H68" s="422" t="s">
        <v>215</v>
      </c>
      <c r="I68" s="422" t="s">
        <v>216</v>
      </c>
      <c r="J68" s="422" t="s">
        <v>234</v>
      </c>
      <c r="K68" s="455" t="s">
        <v>55</v>
      </c>
      <c r="L68" s="455" t="s">
        <v>56</v>
      </c>
      <c r="M68" s="459" t="s">
        <v>57</v>
      </c>
      <c r="N68" s="422" t="s">
        <v>151</v>
      </c>
      <c r="O68" s="422" t="s">
        <v>227</v>
      </c>
      <c r="P68" s="457" t="s">
        <v>97</v>
      </c>
      <c r="Q68" s="457" t="s">
        <v>88</v>
      </c>
      <c r="R68" s="457" t="s">
        <v>97</v>
      </c>
      <c r="S68" s="459" t="s">
        <v>98</v>
      </c>
      <c r="T68" s="457" t="s">
        <v>99</v>
      </c>
      <c r="U68" s="422" t="s">
        <v>231</v>
      </c>
      <c r="V68" s="457" t="s">
        <v>135</v>
      </c>
      <c r="W68" s="457" t="s">
        <v>107</v>
      </c>
      <c r="X68" s="457" t="s">
        <v>135</v>
      </c>
      <c r="Y68" s="459" t="s">
        <v>98</v>
      </c>
      <c r="Z68" s="457" t="s">
        <v>99</v>
      </c>
      <c r="AA68" s="455" t="s">
        <v>55</v>
      </c>
      <c r="AB68" s="455" t="s">
        <v>56</v>
      </c>
      <c r="AC68" s="526" t="s">
        <v>57</v>
      </c>
      <c r="AD68" s="422" t="s">
        <v>236</v>
      </c>
      <c r="AE68" s="526" t="s">
        <v>43</v>
      </c>
      <c r="AF68" s="11" t="s">
        <v>626</v>
      </c>
      <c r="AG68" s="11" t="s">
        <v>627</v>
      </c>
      <c r="AH68" s="11" t="s">
        <v>628</v>
      </c>
      <c r="AI68" s="11" t="s">
        <v>629</v>
      </c>
      <c r="AJ68" s="11" t="s">
        <v>630</v>
      </c>
      <c r="AK68" s="11" t="s">
        <v>904</v>
      </c>
      <c r="AL68" s="208">
        <v>0.73</v>
      </c>
      <c r="AM68" s="119" t="s">
        <v>968</v>
      </c>
      <c r="AN68" s="11" t="s">
        <v>605</v>
      </c>
      <c r="AO68" s="11" t="s">
        <v>605</v>
      </c>
      <c r="AP68" s="11" t="s">
        <v>605</v>
      </c>
      <c r="AQ68" s="11" t="s">
        <v>606</v>
      </c>
      <c r="AR68" s="11" t="s">
        <v>606</v>
      </c>
      <c r="AS68" s="11"/>
      <c r="AT68" s="229"/>
      <c r="AU68" s="126"/>
      <c r="AV68" s="445" t="s">
        <v>245</v>
      </c>
      <c r="AW68" s="422" t="s">
        <v>246</v>
      </c>
      <c r="AX68" s="443" t="s">
        <v>247</v>
      </c>
    </row>
    <row r="69" spans="1:50" s="54" customFormat="1" ht="120" customHeight="1" thickBot="1" x14ac:dyDescent="0.3">
      <c r="A69" s="357"/>
      <c r="B69" s="475"/>
      <c r="C69" s="475"/>
      <c r="D69" s="510"/>
      <c r="E69" s="510"/>
      <c r="F69" s="475"/>
      <c r="G69" s="475"/>
      <c r="H69" s="475"/>
      <c r="I69" s="475"/>
      <c r="J69" s="475"/>
      <c r="K69" s="478"/>
      <c r="L69" s="478"/>
      <c r="M69" s="464"/>
      <c r="N69" s="475"/>
      <c r="O69" s="475"/>
      <c r="P69" s="463"/>
      <c r="Q69" s="463"/>
      <c r="R69" s="463"/>
      <c r="S69" s="464"/>
      <c r="T69" s="463"/>
      <c r="U69" s="475"/>
      <c r="V69" s="463"/>
      <c r="W69" s="463"/>
      <c r="X69" s="463"/>
      <c r="Y69" s="464"/>
      <c r="Z69" s="463"/>
      <c r="AA69" s="478"/>
      <c r="AB69" s="478"/>
      <c r="AC69" s="527"/>
      <c r="AD69" s="475"/>
      <c r="AE69" s="527"/>
      <c r="AF69" s="11" t="s">
        <v>631</v>
      </c>
      <c r="AG69" s="11" t="s">
        <v>632</v>
      </c>
      <c r="AH69" s="11" t="s">
        <v>633</v>
      </c>
      <c r="AI69" s="11" t="s">
        <v>634</v>
      </c>
      <c r="AJ69" s="11" t="s">
        <v>564</v>
      </c>
      <c r="AK69" s="11" t="s">
        <v>905</v>
      </c>
      <c r="AL69" s="208">
        <v>1</v>
      </c>
      <c r="AM69" s="119" t="s">
        <v>968</v>
      </c>
      <c r="AN69" s="11" t="s">
        <v>605</v>
      </c>
      <c r="AO69" s="11" t="s">
        <v>605</v>
      </c>
      <c r="AP69" s="11" t="s">
        <v>605</v>
      </c>
      <c r="AQ69" s="11" t="s">
        <v>606</v>
      </c>
      <c r="AR69" s="11" t="s">
        <v>606</v>
      </c>
      <c r="AS69" s="11"/>
      <c r="AT69" s="229"/>
      <c r="AU69" s="126"/>
      <c r="AV69" s="473"/>
      <c r="AW69" s="475"/>
      <c r="AX69" s="476"/>
    </row>
    <row r="70" spans="1:50" s="54" customFormat="1" ht="120" customHeight="1" thickBot="1" x14ac:dyDescent="0.3">
      <c r="A70" s="357"/>
      <c r="B70" s="417"/>
      <c r="C70" s="417"/>
      <c r="D70" s="448"/>
      <c r="E70" s="448"/>
      <c r="F70" s="417"/>
      <c r="G70" s="417"/>
      <c r="H70" s="417"/>
      <c r="I70" s="417"/>
      <c r="J70" s="417"/>
      <c r="K70" s="454"/>
      <c r="L70" s="454"/>
      <c r="M70" s="413"/>
      <c r="N70" s="417"/>
      <c r="O70" s="417"/>
      <c r="P70" s="411"/>
      <c r="Q70" s="411"/>
      <c r="R70" s="411"/>
      <c r="S70" s="413"/>
      <c r="T70" s="411"/>
      <c r="U70" s="417"/>
      <c r="V70" s="411"/>
      <c r="W70" s="411"/>
      <c r="X70" s="411"/>
      <c r="Y70" s="413"/>
      <c r="Z70" s="411"/>
      <c r="AA70" s="454"/>
      <c r="AB70" s="454"/>
      <c r="AC70" s="528"/>
      <c r="AD70" s="417"/>
      <c r="AE70" s="528"/>
      <c r="AF70" s="11" t="s">
        <v>635</v>
      </c>
      <c r="AG70" s="11" t="s">
        <v>636</v>
      </c>
      <c r="AH70" s="11" t="s">
        <v>637</v>
      </c>
      <c r="AI70" s="11" t="s">
        <v>149</v>
      </c>
      <c r="AJ70" s="11" t="s">
        <v>150</v>
      </c>
      <c r="AK70" s="11" t="s">
        <v>906</v>
      </c>
      <c r="AL70" s="208">
        <v>0.73</v>
      </c>
      <c r="AM70" s="119" t="s">
        <v>968</v>
      </c>
      <c r="AN70" s="11" t="s">
        <v>605</v>
      </c>
      <c r="AO70" s="11" t="s">
        <v>605</v>
      </c>
      <c r="AP70" s="11" t="s">
        <v>605</v>
      </c>
      <c r="AQ70" s="11" t="s">
        <v>606</v>
      </c>
      <c r="AR70" s="11" t="s">
        <v>606</v>
      </c>
      <c r="AS70" s="11"/>
      <c r="AT70" s="229"/>
      <c r="AU70" s="126"/>
      <c r="AV70" s="474"/>
      <c r="AW70" s="417"/>
      <c r="AX70" s="477"/>
    </row>
    <row r="71" spans="1:50" s="54" customFormat="1" ht="129.94999999999999" customHeight="1" thickBot="1" x14ac:dyDescent="0.3">
      <c r="A71" s="357"/>
      <c r="B71" s="422" t="s">
        <v>49</v>
      </c>
      <c r="C71" s="422" t="s">
        <v>147</v>
      </c>
      <c r="D71" s="509" t="s">
        <v>115</v>
      </c>
      <c r="E71" s="509" t="s">
        <v>209</v>
      </c>
      <c r="F71" s="422" t="s">
        <v>152</v>
      </c>
      <c r="G71" s="422" t="s">
        <v>116</v>
      </c>
      <c r="H71" s="422" t="s">
        <v>391</v>
      </c>
      <c r="I71" s="422" t="s">
        <v>211</v>
      </c>
      <c r="J71" s="535" t="s">
        <v>212</v>
      </c>
      <c r="K71" s="455" t="s">
        <v>119</v>
      </c>
      <c r="L71" s="455" t="s">
        <v>56</v>
      </c>
      <c r="M71" s="459" t="s">
        <v>57</v>
      </c>
      <c r="N71" s="422" t="s">
        <v>148</v>
      </c>
      <c r="O71" s="422" t="s">
        <v>228</v>
      </c>
      <c r="P71" s="457" t="s">
        <v>97</v>
      </c>
      <c r="Q71" s="457" t="s">
        <v>153</v>
      </c>
      <c r="R71" s="457" t="s">
        <v>97</v>
      </c>
      <c r="S71" s="459" t="s">
        <v>98</v>
      </c>
      <c r="T71" s="457" t="s">
        <v>99</v>
      </c>
      <c r="U71" s="422" t="s">
        <v>232</v>
      </c>
      <c r="V71" s="457" t="s">
        <v>135</v>
      </c>
      <c r="W71" s="457" t="s">
        <v>100</v>
      </c>
      <c r="X71" s="457" t="s">
        <v>135</v>
      </c>
      <c r="Y71" s="459" t="s">
        <v>98</v>
      </c>
      <c r="Z71" s="457" t="s">
        <v>99</v>
      </c>
      <c r="AA71" s="455" t="s">
        <v>119</v>
      </c>
      <c r="AB71" s="455" t="s">
        <v>56</v>
      </c>
      <c r="AC71" s="526" t="s">
        <v>57</v>
      </c>
      <c r="AD71" s="422" t="s">
        <v>237</v>
      </c>
      <c r="AE71" s="526" t="s">
        <v>43</v>
      </c>
      <c r="AF71" s="11" t="s">
        <v>648</v>
      </c>
      <c r="AG71" s="11" t="s">
        <v>649</v>
      </c>
      <c r="AH71" s="11" t="s">
        <v>650</v>
      </c>
      <c r="AI71" s="11" t="s">
        <v>651</v>
      </c>
      <c r="AJ71" s="11" t="s">
        <v>652</v>
      </c>
      <c r="AK71" s="11" t="s">
        <v>907</v>
      </c>
      <c r="AL71" s="208">
        <v>1</v>
      </c>
      <c r="AM71" s="119" t="s">
        <v>968</v>
      </c>
      <c r="AN71" s="11" t="s">
        <v>605</v>
      </c>
      <c r="AO71" s="11" t="s">
        <v>605</v>
      </c>
      <c r="AP71" s="11" t="s">
        <v>605</v>
      </c>
      <c r="AQ71" s="11" t="s">
        <v>606</v>
      </c>
      <c r="AR71" s="11" t="s">
        <v>606</v>
      </c>
      <c r="AS71" s="11"/>
      <c r="AT71" s="229"/>
      <c r="AU71" s="126"/>
      <c r="AV71" s="532" t="s">
        <v>248</v>
      </c>
      <c r="AW71" s="533" t="s">
        <v>249</v>
      </c>
      <c r="AX71" s="534" t="s">
        <v>250</v>
      </c>
    </row>
    <row r="72" spans="1:50" s="54" customFormat="1" ht="129.94999999999999" customHeight="1" thickBot="1" x14ac:dyDescent="0.3">
      <c r="A72" s="358"/>
      <c r="B72" s="475"/>
      <c r="C72" s="475"/>
      <c r="D72" s="510"/>
      <c r="E72" s="510"/>
      <c r="F72" s="475"/>
      <c r="G72" s="475"/>
      <c r="H72" s="475"/>
      <c r="I72" s="475"/>
      <c r="J72" s="536"/>
      <c r="K72" s="478"/>
      <c r="L72" s="478"/>
      <c r="M72" s="464"/>
      <c r="N72" s="475"/>
      <c r="O72" s="475"/>
      <c r="P72" s="463"/>
      <c r="Q72" s="463"/>
      <c r="R72" s="463"/>
      <c r="S72" s="464"/>
      <c r="T72" s="463"/>
      <c r="U72" s="475"/>
      <c r="V72" s="463"/>
      <c r="W72" s="463"/>
      <c r="X72" s="463"/>
      <c r="Y72" s="464"/>
      <c r="Z72" s="463"/>
      <c r="AA72" s="478"/>
      <c r="AB72" s="478"/>
      <c r="AC72" s="527"/>
      <c r="AD72" s="475"/>
      <c r="AE72" s="527"/>
      <c r="AF72" s="11" t="s">
        <v>655</v>
      </c>
      <c r="AG72" s="11" t="s">
        <v>654</v>
      </c>
      <c r="AH72" s="11" t="s">
        <v>653</v>
      </c>
      <c r="AI72" s="11" t="s">
        <v>665</v>
      </c>
      <c r="AJ72" s="11" t="s">
        <v>656</v>
      </c>
      <c r="AK72" s="133" t="s">
        <v>908</v>
      </c>
      <c r="AL72" s="211">
        <v>1</v>
      </c>
      <c r="AM72" s="119" t="s">
        <v>968</v>
      </c>
      <c r="AN72" s="11" t="s">
        <v>605</v>
      </c>
      <c r="AO72" s="11" t="s">
        <v>605</v>
      </c>
      <c r="AP72" s="11" t="s">
        <v>605</v>
      </c>
      <c r="AQ72" s="11" t="s">
        <v>606</v>
      </c>
      <c r="AR72" s="11" t="s">
        <v>606</v>
      </c>
      <c r="AS72" s="133"/>
      <c r="AT72" s="230"/>
      <c r="AU72" s="164"/>
      <c r="AV72" s="532"/>
      <c r="AW72" s="533"/>
      <c r="AX72" s="534"/>
    </row>
    <row r="73" spans="1:50" s="54" customFormat="1" ht="129.94999999999999" customHeight="1" thickBot="1" x14ac:dyDescent="0.3">
      <c r="A73" s="358"/>
      <c r="B73" s="475"/>
      <c r="C73" s="475"/>
      <c r="D73" s="510"/>
      <c r="E73" s="510"/>
      <c r="F73" s="475"/>
      <c r="G73" s="475"/>
      <c r="H73" s="475"/>
      <c r="I73" s="475"/>
      <c r="J73" s="536"/>
      <c r="K73" s="478"/>
      <c r="L73" s="478"/>
      <c r="M73" s="464"/>
      <c r="N73" s="475"/>
      <c r="O73" s="475"/>
      <c r="P73" s="463"/>
      <c r="Q73" s="463"/>
      <c r="R73" s="463"/>
      <c r="S73" s="464"/>
      <c r="T73" s="463"/>
      <c r="U73" s="475"/>
      <c r="V73" s="463"/>
      <c r="W73" s="463"/>
      <c r="X73" s="463"/>
      <c r="Y73" s="464"/>
      <c r="Z73" s="463"/>
      <c r="AA73" s="478"/>
      <c r="AB73" s="478"/>
      <c r="AC73" s="527"/>
      <c r="AD73" s="475"/>
      <c r="AE73" s="527"/>
      <c r="AF73" s="11" t="s">
        <v>657</v>
      </c>
      <c r="AG73" s="11" t="s">
        <v>658</v>
      </c>
      <c r="AH73" s="11" t="s">
        <v>659</v>
      </c>
      <c r="AI73" s="11" t="s">
        <v>149</v>
      </c>
      <c r="AJ73" s="11" t="s">
        <v>645</v>
      </c>
      <c r="AK73" s="133" t="s">
        <v>909</v>
      </c>
      <c r="AL73" s="211">
        <v>0.8</v>
      </c>
      <c r="AM73" s="119" t="s">
        <v>968</v>
      </c>
      <c r="AN73" s="11" t="s">
        <v>605</v>
      </c>
      <c r="AO73" s="11" t="s">
        <v>605</v>
      </c>
      <c r="AP73" s="11" t="s">
        <v>605</v>
      </c>
      <c r="AQ73" s="11" t="s">
        <v>606</v>
      </c>
      <c r="AR73" s="11" t="s">
        <v>606</v>
      </c>
      <c r="AS73" s="133"/>
      <c r="AT73" s="230"/>
      <c r="AU73" s="164"/>
      <c r="AV73" s="532"/>
      <c r="AW73" s="533"/>
      <c r="AX73" s="534"/>
    </row>
    <row r="74" spans="1:50" s="54" customFormat="1" ht="129.94999999999999" customHeight="1" thickBot="1" x14ac:dyDescent="0.3">
      <c r="A74" s="358"/>
      <c r="B74" s="417"/>
      <c r="C74" s="417"/>
      <c r="D74" s="448"/>
      <c r="E74" s="448"/>
      <c r="F74" s="417"/>
      <c r="G74" s="417"/>
      <c r="H74" s="417"/>
      <c r="I74" s="417"/>
      <c r="J74" s="537"/>
      <c r="K74" s="454"/>
      <c r="L74" s="454"/>
      <c r="M74" s="413"/>
      <c r="N74" s="417"/>
      <c r="O74" s="417"/>
      <c r="P74" s="411"/>
      <c r="Q74" s="411"/>
      <c r="R74" s="411"/>
      <c r="S74" s="413"/>
      <c r="T74" s="411"/>
      <c r="U74" s="417"/>
      <c r="V74" s="411"/>
      <c r="W74" s="411"/>
      <c r="X74" s="411"/>
      <c r="Y74" s="413"/>
      <c r="Z74" s="411"/>
      <c r="AA74" s="454"/>
      <c r="AB74" s="454"/>
      <c r="AC74" s="528"/>
      <c r="AD74" s="417"/>
      <c r="AE74" s="528"/>
      <c r="AF74" s="11" t="s">
        <v>660</v>
      </c>
      <c r="AG74" s="11" t="s">
        <v>661</v>
      </c>
      <c r="AH74" s="11" t="s">
        <v>662</v>
      </c>
      <c r="AI74" s="11" t="s">
        <v>663</v>
      </c>
      <c r="AJ74" s="11" t="s">
        <v>664</v>
      </c>
      <c r="AK74" s="133" t="s">
        <v>910</v>
      </c>
      <c r="AL74" s="211">
        <v>0.7</v>
      </c>
      <c r="AM74" s="119" t="s">
        <v>968</v>
      </c>
      <c r="AN74" s="11" t="s">
        <v>605</v>
      </c>
      <c r="AO74" s="11" t="s">
        <v>605</v>
      </c>
      <c r="AP74" s="11" t="s">
        <v>605</v>
      </c>
      <c r="AQ74" s="11" t="s">
        <v>606</v>
      </c>
      <c r="AR74" s="11" t="s">
        <v>606</v>
      </c>
      <c r="AS74" s="133"/>
      <c r="AT74" s="230"/>
      <c r="AU74" s="164"/>
      <c r="AV74" s="532"/>
      <c r="AW74" s="533"/>
      <c r="AX74" s="534"/>
    </row>
    <row r="75" spans="1:50" s="54" customFormat="1" ht="150" customHeight="1" x14ac:dyDescent="0.25">
      <c r="A75" s="358"/>
      <c r="B75" s="422" t="s">
        <v>49</v>
      </c>
      <c r="C75" s="422" t="s">
        <v>154</v>
      </c>
      <c r="D75" s="509" t="s">
        <v>83</v>
      </c>
      <c r="E75" s="509" t="s">
        <v>210</v>
      </c>
      <c r="F75" s="422" t="s">
        <v>110</v>
      </c>
      <c r="G75" s="422" t="s">
        <v>116</v>
      </c>
      <c r="H75" s="422" t="s">
        <v>217</v>
      </c>
      <c r="I75" s="422" t="s">
        <v>218</v>
      </c>
      <c r="J75" s="422" t="s">
        <v>219</v>
      </c>
      <c r="K75" s="455" t="s">
        <v>119</v>
      </c>
      <c r="L75" s="455" t="s">
        <v>56</v>
      </c>
      <c r="M75" s="459" t="s">
        <v>57</v>
      </c>
      <c r="N75" s="422" t="s">
        <v>148</v>
      </c>
      <c r="O75" s="422" t="s">
        <v>229</v>
      </c>
      <c r="P75" s="457" t="s">
        <v>135</v>
      </c>
      <c r="Q75" s="457" t="s">
        <v>107</v>
      </c>
      <c r="R75" s="457" t="s">
        <v>135</v>
      </c>
      <c r="S75" s="459" t="s">
        <v>98</v>
      </c>
      <c r="T75" s="457" t="s">
        <v>99</v>
      </c>
      <c r="U75" s="422" t="s">
        <v>233</v>
      </c>
      <c r="V75" s="457" t="s">
        <v>135</v>
      </c>
      <c r="W75" s="457" t="s">
        <v>107</v>
      </c>
      <c r="X75" s="457" t="s">
        <v>135</v>
      </c>
      <c r="Y75" s="459" t="s">
        <v>98</v>
      </c>
      <c r="Z75" s="457" t="s">
        <v>99</v>
      </c>
      <c r="AA75" s="455" t="s">
        <v>119</v>
      </c>
      <c r="AB75" s="455" t="s">
        <v>56</v>
      </c>
      <c r="AC75" s="526" t="s">
        <v>57</v>
      </c>
      <c r="AD75" s="422" t="s">
        <v>238</v>
      </c>
      <c r="AE75" s="526" t="s">
        <v>43</v>
      </c>
      <c r="AF75" s="11" t="s">
        <v>638</v>
      </c>
      <c r="AG75" s="11" t="s">
        <v>639</v>
      </c>
      <c r="AH75" s="11" t="s">
        <v>641</v>
      </c>
      <c r="AI75" s="11" t="s">
        <v>629</v>
      </c>
      <c r="AJ75" s="11" t="s">
        <v>640</v>
      </c>
      <c r="AK75" s="133" t="s">
        <v>911</v>
      </c>
      <c r="AL75" s="211">
        <v>0.25</v>
      </c>
      <c r="AM75" s="119" t="s">
        <v>968</v>
      </c>
      <c r="AN75" s="11" t="s">
        <v>605</v>
      </c>
      <c r="AO75" s="11" t="s">
        <v>605</v>
      </c>
      <c r="AP75" s="11" t="s">
        <v>605</v>
      </c>
      <c r="AQ75" s="11" t="s">
        <v>606</v>
      </c>
      <c r="AR75" s="11" t="s">
        <v>606</v>
      </c>
      <c r="AS75" s="133"/>
      <c r="AT75" s="230"/>
      <c r="AU75" s="164"/>
      <c r="AV75" s="445" t="s">
        <v>251</v>
      </c>
      <c r="AW75" s="422" t="s">
        <v>252</v>
      </c>
      <c r="AX75" s="443" t="s">
        <v>253</v>
      </c>
    </row>
    <row r="76" spans="1:50" s="54" customFormat="1" ht="150" customHeight="1" thickBot="1" x14ac:dyDescent="0.3">
      <c r="A76" s="355"/>
      <c r="B76" s="423"/>
      <c r="C76" s="423"/>
      <c r="D76" s="530"/>
      <c r="E76" s="530"/>
      <c r="F76" s="423"/>
      <c r="G76" s="423"/>
      <c r="H76" s="423"/>
      <c r="I76" s="423"/>
      <c r="J76" s="423"/>
      <c r="K76" s="456"/>
      <c r="L76" s="456"/>
      <c r="M76" s="460"/>
      <c r="N76" s="423"/>
      <c r="O76" s="423"/>
      <c r="P76" s="458"/>
      <c r="Q76" s="458"/>
      <c r="R76" s="458"/>
      <c r="S76" s="460"/>
      <c r="T76" s="458"/>
      <c r="U76" s="423"/>
      <c r="V76" s="458"/>
      <c r="W76" s="458"/>
      <c r="X76" s="458"/>
      <c r="Y76" s="460"/>
      <c r="Z76" s="458"/>
      <c r="AA76" s="456"/>
      <c r="AB76" s="456"/>
      <c r="AC76" s="529"/>
      <c r="AD76" s="423"/>
      <c r="AE76" s="529"/>
      <c r="AF76" s="139" t="s">
        <v>642</v>
      </c>
      <c r="AG76" s="139" t="s">
        <v>643</v>
      </c>
      <c r="AH76" s="139" t="s">
        <v>644</v>
      </c>
      <c r="AI76" s="139" t="s">
        <v>149</v>
      </c>
      <c r="AJ76" s="139" t="s">
        <v>645</v>
      </c>
      <c r="AK76" s="14" t="s">
        <v>912</v>
      </c>
      <c r="AL76" s="212">
        <v>0</v>
      </c>
      <c r="AM76" s="121" t="s">
        <v>969</v>
      </c>
      <c r="AN76" s="14" t="s">
        <v>646</v>
      </c>
      <c r="AO76" s="14" t="s">
        <v>646</v>
      </c>
      <c r="AP76" s="14" t="s">
        <v>646</v>
      </c>
      <c r="AQ76" s="14" t="s">
        <v>646</v>
      </c>
      <c r="AR76" s="14" t="s">
        <v>646</v>
      </c>
      <c r="AS76" s="14"/>
      <c r="AT76" s="231"/>
      <c r="AU76" s="127"/>
      <c r="AV76" s="446"/>
      <c r="AW76" s="423"/>
      <c r="AX76" s="444"/>
    </row>
    <row r="77" spans="1:50" s="113" customFormat="1" ht="12.95" customHeight="1" thickBot="1" x14ac:dyDescent="0.3">
      <c r="AL77" s="207"/>
      <c r="AT77" s="228"/>
    </row>
    <row r="78" spans="1:50" s="54" customFormat="1" ht="150" customHeight="1" thickBot="1" x14ac:dyDescent="0.3">
      <c r="A78" s="353" t="s">
        <v>79</v>
      </c>
      <c r="B78" s="488" t="str">
        <f>IF([6]Ficha1!$V$13="","",[6]Ficha1!$V$13)</f>
        <v xml:space="preserve">Riesgo de Gestión </v>
      </c>
      <c r="C78" s="488" t="str">
        <f>IF([6]Ficha1!$AY$24="","",[6]Ficha1!$AY$24)</f>
        <v>Cumplimiento</v>
      </c>
      <c r="D78" s="489" t="s">
        <v>92</v>
      </c>
      <c r="E78" s="489" t="s">
        <v>261</v>
      </c>
      <c r="F78" s="416" t="str">
        <f>CONCATENATE(IF([6]Ficha1!$D$29="","",[6]Ficha1!$D$29),"
",IF([6]Ficha1!$D$30="","",[6]Ficha1!$D$30),"
",IF([6]Ficha1!$D$31="","",[6]Ficha1!$D$31),"
",IF([6]Ficha1!$D$32="","",[6]Ficha1!$D$32),"
",IF([6]Ficha1!$D$33="","",[6]Ficha1!$D$33),"
",IF([6]Ficha1!$D$34="","",[6]Ficha1!$D$34))</f>
        <v xml:space="preserve">--- Todos los Trámites y Procedimientos Administrativos
</v>
      </c>
      <c r="G78" s="416" t="str">
        <f>IF([6]Ficha1!$AD$29="","",[6]Ficha1!$AD$29)</f>
        <v>Procesos misionales y de apoyo del Sistema Integrado de Gestión</v>
      </c>
      <c r="H78" s="416" t="s">
        <v>220</v>
      </c>
      <c r="I78" s="416" t="s">
        <v>221</v>
      </c>
      <c r="J78" s="416" t="s">
        <v>222</v>
      </c>
      <c r="K78" s="453" t="str">
        <f>IF([6]Ficha1!$J$72="","",[6]Ficha1!$J$72)</f>
        <v>Posible (3)</v>
      </c>
      <c r="L78" s="453" t="str">
        <f>IF([6]Ficha1!$J$79="","",[6]Ficha1!$J$79)</f>
        <v>Moderado (3)</v>
      </c>
      <c r="M78" s="412" t="str">
        <f>IF([6]Ficha1!$AP$68="","",[6]Ficha1!$AP$68)</f>
        <v>Alta</v>
      </c>
      <c r="N78" s="416" t="s">
        <v>263</v>
      </c>
      <c r="O78" s="416" t="s">
        <v>264</v>
      </c>
      <c r="P78" s="410" t="str">
        <f>CONCATENATE(IF([6]Ficha1!$AL$87="","",[6]Ficha1!$AL$87),"
",IF([6]Ficha1!$AL$88="","",[6]Ficha1!$AL$88),"
",IF([6]Ficha1!$AL$89="","",[6]Ficha1!$AL$89),"
",IF([6]Ficha1!$AL$90="","",[6]Ficha1!$AL$90),"
",IF([6]Ficha1!$AL$91="","",[6]Ficha1!$AL$91),"
",IF([6]Ficha1!$AL$92="","",[6]Ficha1!$AL$92),"
",IF([6]Ficha1!$AL$93="","",[6]Ficha1!$AL$93),"
",IF([6]Ficha1!$AL$94="","",[6]Ficha1!$AL$94),"
",IF([6]Ficha1!$AL$95="","",[6]Ficha1!$AL$95),"
",IF([6]Ficha1!$AL$96="","",[6]Ficha1!$AL$96))</f>
        <v xml:space="preserve">Fuerte
Débil
</v>
      </c>
      <c r="Q78" s="410" t="str">
        <f>CONCATENATE(IF([6]Ficha1!$AR$87="","",[6]Ficha1!$AR$87),"
",IF([6]Ficha1!$AR$88="","",[6]Ficha1!$AR$88),"
",IF([6]Ficha1!$AR$89="","",[6]Ficha1!$AR$89),"
",IF([6]Ficha1!$AR$90="","",[6]Ficha1!$AR$90),"
",IF([6]Ficha1!$AR$91="","",[6]Ficha1!$AR$91),"
",IF([6]Ficha1!$AR$92="","",[6]Ficha1!$AR$92),"
",IF([6]Ficha1!$AR$93="","",[6]Ficha1!$AR$93),"
",IF([6]Ficha1!$AR$94="","",[6]Ficha1!$AR$94),"
",IF([6]Ficha1!$AR$95="","",[6]Ficha1!$AR$95),"
",IF([6]Ficha1!$AR$96="","",[6]Ficha1!$AR$96))</f>
        <v xml:space="preserve">Fuerte
Fuerte
</v>
      </c>
      <c r="R78" s="410" t="str">
        <f>CONCATENATE(IF([6]Ficha1!$AT$87="","",[6]Ficha1!$AT$87),"
",IF([6]Ficha1!$AT$88="","",[6]Ficha1!$AT$88),"
",IF([6]Ficha1!$AT$89="","",[6]Ficha1!$AT$89),"
",IF([6]Ficha1!$AT$90="","",[6]Ficha1!$AT$90),"
",IF([6]Ficha1!$AT$91="","",[6]Ficha1!$AT$91),"
",IF([6]Ficha1!$AT$92="","",[6]Ficha1!$AT$92),"
",IF([6]Ficha1!$AT$93="","",[6]Ficha1!$AT$93),"
",IF([6]Ficha1!$AT$94="","",[6]Ficha1!$AT$94),"
",IF([6]Ficha1!$AT$95="","",[6]Ficha1!$AT$95),"
",IF([6]Ficha1!$AT$96="","",[6]Ficha1!$AT$96))</f>
        <v xml:space="preserve">Fuerte
Débil
</v>
      </c>
      <c r="S78" s="412" t="str">
        <f>IF([6]Ficha1!$AW$87="","",[6]Ficha1!$AW$87)</f>
        <v>Moderado</v>
      </c>
      <c r="T78" s="410" t="str">
        <f>IF([6]Ficha1!$AZ$87="","",[6]Ficha1!$AZ$87)</f>
        <v>No disminuye</v>
      </c>
      <c r="U78" s="416" t="s">
        <v>266</v>
      </c>
      <c r="V78" s="410" t="str">
        <f>CONCATENATE(IF([6]Ficha1!$AL$102="","",[6]Ficha1!$AL$102),"
",IF([6]Ficha1!$AL$103="","",[6]Ficha1!$AL$103),"
",IF([6]Ficha1!$AL$104="","",[6]Ficha1!$AL$104),"
",IF([6]Ficha1!$AL$105="","",[6]Ficha1!$AL$105),"
",IF([6]Ficha1!$AL$106="","",[6]Ficha1!$AL$106),"
",IF([6]Ficha1!$AL$107="","",[6]Ficha1!$AL$107),"
",IF([6]Ficha1!$AL$108="","",[6]Ficha1!$AL$108),"
",IF([6]Ficha1!$AL$109="","",[6]Ficha1!$AL$109),"
",IF([6]Ficha1!$AL$110="","",[6]Ficha1!$AL$110),"
",IF([6]Ficha1!$AL$111="","",[6]Ficha1!$AL$111))</f>
        <v xml:space="preserve">Fuerte
Débil
Fuerte
</v>
      </c>
      <c r="W78" s="410" t="str">
        <f>CONCATENATE(IF([6]Ficha1!$AR$102="","",[6]Ficha1!$AR$102),"
",IF([6]Ficha1!$AR$103="","",[6]Ficha1!$AR$103),"
",IF([6]Ficha1!$AR$104="","",[6]Ficha1!$AR$104),"
",IF([6]Ficha1!$AR$105="","",[6]Ficha1!$AR$105),"
",IF([6]Ficha1!$AR$106="","",[6]Ficha1!$AR$106),"
",IF([6]Ficha1!$AR$107="","",[6]Ficha1!$AR$107),"
",IF([6]Ficha1!$AR$108="","",[6]Ficha1!$AR$108),"
",IF([6]Ficha1!$AR$109="","",[6]Ficha1!$AR$109),"
",IF([6]Ficha1!$AR$110="","",[6]Ficha1!$AR$110),"
",IF([6]Ficha1!$AR$111="","",[6]Ficha1!$AR$111))</f>
        <v xml:space="preserve">Fuerte
Fuerte
Fuerte
</v>
      </c>
      <c r="X78" s="410" t="str">
        <f>CONCATENATE(IF([6]Ficha1!$AT$102="","",[6]Ficha1!$AT$102),"
",IF([6]Ficha1!$AT$103="","",[6]Ficha1!$AT$103),"
",IF([6]Ficha1!$AT$104="","",[6]Ficha1!$AT$104),"
",IF([6]Ficha1!$AT$105="","",[6]Ficha1!$AT$105),"
",IF([6]Ficha1!$AT$106="","",[6]Ficha1!$AT$106),"
",IF([6]Ficha1!$AT$107="","",[6]Ficha1!$AT$107),"
",IF([6]Ficha1!$AT$108="","",[6]Ficha1!$AT$108),"
",IF([6]Ficha1!$AT$109="","",[6]Ficha1!$AT$109),"
",IF([6]Ficha1!$AT$110="","",[6]Ficha1!$AT$110),"
",IF([6]Ficha1!$AT$111="","",[6]Ficha1!$AT$111))</f>
        <v xml:space="preserve">Fuerte
Débil
Fuerte
</v>
      </c>
      <c r="Y78" s="412" t="str">
        <f>IF([6]Ficha1!$AW$102="","",[6]Ficha1!$AW$102)</f>
        <v>Moderado</v>
      </c>
      <c r="Z78" s="410" t="str">
        <f>IF([6]Ficha1!$AZ$102="","",[6]Ficha1!$AZ$102)</f>
        <v>Indirectamente</v>
      </c>
      <c r="AA78" s="453" t="str">
        <f>IF([6]Ficha1!$J$127="","",[6]Ficha1!$J$127)</f>
        <v>Posible (3)</v>
      </c>
      <c r="AB78" s="453" t="str">
        <f>IF([6]Ficha1!$J$134="","",[6]Ficha1!$J$134)</f>
        <v>Moderado (3)</v>
      </c>
      <c r="AC78" s="414" t="str">
        <f>IF([6]Ficha1!$AP$126="","",[6]Ficha1!$AP$126)</f>
        <v>Alta</v>
      </c>
      <c r="AD78" s="416" t="s">
        <v>268</v>
      </c>
      <c r="AE78" s="414" t="s">
        <v>43</v>
      </c>
      <c r="AF78" s="42" t="s">
        <v>595</v>
      </c>
      <c r="AG78" s="42" t="s">
        <v>596</v>
      </c>
      <c r="AH78" s="42" t="s">
        <v>597</v>
      </c>
      <c r="AI78" s="53" t="s">
        <v>598</v>
      </c>
      <c r="AJ78" s="53" t="s">
        <v>599</v>
      </c>
      <c r="AK78" s="31" t="s">
        <v>913</v>
      </c>
      <c r="AL78" s="238">
        <v>0.5</v>
      </c>
      <c r="AM78" s="118" t="s">
        <v>968</v>
      </c>
      <c r="AN78" s="42" t="s">
        <v>605</v>
      </c>
      <c r="AO78" s="42" t="s">
        <v>605</v>
      </c>
      <c r="AP78" s="42" t="s">
        <v>605</v>
      </c>
      <c r="AQ78" s="42" t="s">
        <v>606</v>
      </c>
      <c r="AR78" s="42" t="s">
        <v>606</v>
      </c>
      <c r="AS78" s="41"/>
      <c r="AT78" s="232"/>
      <c r="AU78" s="118"/>
      <c r="AV78" s="493" t="s">
        <v>271</v>
      </c>
      <c r="AW78" s="416" t="s">
        <v>272</v>
      </c>
      <c r="AX78" s="492" t="s">
        <v>273</v>
      </c>
    </row>
    <row r="79" spans="1:50" s="54" customFormat="1" ht="150" customHeight="1" thickBot="1" x14ac:dyDescent="0.3">
      <c r="A79" s="354"/>
      <c r="B79" s="483"/>
      <c r="C79" s="483"/>
      <c r="D79" s="486"/>
      <c r="E79" s="486"/>
      <c r="F79" s="417"/>
      <c r="G79" s="417"/>
      <c r="H79" s="417"/>
      <c r="I79" s="417"/>
      <c r="J79" s="417"/>
      <c r="K79" s="454"/>
      <c r="L79" s="454"/>
      <c r="M79" s="413"/>
      <c r="N79" s="417"/>
      <c r="O79" s="417"/>
      <c r="P79" s="411"/>
      <c r="Q79" s="411"/>
      <c r="R79" s="411"/>
      <c r="S79" s="413"/>
      <c r="T79" s="411"/>
      <c r="U79" s="417"/>
      <c r="V79" s="411"/>
      <c r="W79" s="411"/>
      <c r="X79" s="411"/>
      <c r="Y79" s="413"/>
      <c r="Z79" s="411"/>
      <c r="AA79" s="454"/>
      <c r="AB79" s="454"/>
      <c r="AC79" s="415"/>
      <c r="AD79" s="417"/>
      <c r="AE79" s="415"/>
      <c r="AF79" s="11" t="s">
        <v>600</v>
      </c>
      <c r="AG79" s="11" t="s">
        <v>601</v>
      </c>
      <c r="AH79" s="11" t="s">
        <v>602</v>
      </c>
      <c r="AI79" s="57" t="s">
        <v>603</v>
      </c>
      <c r="AJ79" s="57" t="s">
        <v>604</v>
      </c>
      <c r="AK79" s="166" t="s">
        <v>970</v>
      </c>
      <c r="AL79" s="238">
        <v>0.5</v>
      </c>
      <c r="AM79" s="118" t="s">
        <v>997</v>
      </c>
      <c r="AN79" s="11" t="s">
        <v>605</v>
      </c>
      <c r="AO79" s="11" t="s">
        <v>605</v>
      </c>
      <c r="AP79" s="11" t="s">
        <v>605</v>
      </c>
      <c r="AQ79" s="11" t="s">
        <v>606</v>
      </c>
      <c r="AR79" s="11" t="s">
        <v>606</v>
      </c>
      <c r="AS79" s="166"/>
      <c r="AT79" s="234"/>
      <c r="AU79" s="167"/>
      <c r="AV79" s="474"/>
      <c r="AW79" s="417"/>
      <c r="AX79" s="477"/>
    </row>
    <row r="80" spans="1:50" s="54" customFormat="1" ht="180" customHeight="1" thickBot="1" x14ac:dyDescent="0.3">
      <c r="A80" s="354"/>
      <c r="B80" s="418" t="str">
        <f>IF([6]Ficha2!$V$13="","",[6]Ficha2!$V$13)</f>
        <v xml:space="preserve">Riesgo de Gestión </v>
      </c>
      <c r="C80" s="418" t="str">
        <f>IF([6]Ficha2!$AY$24="","",[6]Ficha2!$AY$24)</f>
        <v>Tecnología</v>
      </c>
      <c r="D80" s="484" t="s">
        <v>51</v>
      </c>
      <c r="E80" s="484" t="s">
        <v>262</v>
      </c>
      <c r="F80" s="422" t="str">
        <f>CONCATENATE(IF([6]Ficha2!$D$29="","",[6]Ficha2!$D$29),"
",IF([6]Ficha2!$D$30="","",[6]Ficha2!$D$30),"
",IF([6]Ficha2!$D$31="","",[6]Ficha2!$D$31),"
",IF([6]Ficha2!$D$32="","",[6]Ficha2!$D$32),"
",IF([6]Ficha2!$D$33="","",[6]Ficha2!$D$33),"
",IF([6]Ficha2!$D$34="","",[6]Ficha2!$D$34))</f>
        <v xml:space="preserve">--- Todos los Trámites y Procedimientos Administrativos
</v>
      </c>
      <c r="G80" s="422" t="str">
        <f>IF([6]Ficha2!$AD$29="","",[6]Ficha2!$AD$29)</f>
        <v>Procesos misionales y de apoyo del Sistema Integrado de Gestión</v>
      </c>
      <c r="H80" s="422" t="s">
        <v>223</v>
      </c>
      <c r="I80" s="422" t="s">
        <v>224</v>
      </c>
      <c r="J80" s="422" t="s">
        <v>225</v>
      </c>
      <c r="K80" s="455" t="str">
        <f>IF([6]Ficha2!$J$72="","",[6]Ficha2!$J$72)</f>
        <v>Posible (3)</v>
      </c>
      <c r="L80" s="455" t="str">
        <f>IF([6]Ficha2!$J$79="","",[6]Ficha2!$J$79)</f>
        <v>Moderado (3)</v>
      </c>
      <c r="M80" s="459" t="str">
        <f>IF([6]Ficha2!$AP$68="","",[6]Ficha2!$AP$68)</f>
        <v>Alta</v>
      </c>
      <c r="N80" s="507" t="str">
        <f>IF([6]Ficha2!$AP$72="","",[6]Ficha2!$AP$72)</f>
        <v>- Interrupción de las operaciones de la Entidad por un (1) día  y/o
- Reclamaciones o quejas de los usuarios que podrían implicar una denuncia ante los entes reguladores o una demanda de largo alcance para la entidad  y/o
- Inoportunidad en la información ocasionando retrasos en la atención a los usuarios  y/o
- Reproceso de actividades y aumento de carga operativa  y/o
- Imagen institucional afectada en el orden nacional o regional por retrasos en la prestación del servicio a los usuarios o ciudadanos  y/o
- Investigaciones penales, fiscales o disciplinarias.</v>
      </c>
      <c r="O80" s="422" t="s">
        <v>265</v>
      </c>
      <c r="P80" s="457" t="str">
        <f>CONCATENATE(IF([6]Ficha2!$AL$87="","",[6]Ficha2!$AL$87),"
",IF([6]Ficha2!$AL$88="","",[6]Ficha2!$AL$88),"
",IF([6]Ficha2!$AL$89="","",[6]Ficha2!$AL$89),"
",IF([6]Ficha2!$AL$90="","",[6]Ficha2!$AL$90),"
",IF([6]Ficha2!$AL$91="","",[6]Ficha2!$AL$91),"
",IF([6]Ficha2!$AL$92="","",[6]Ficha2!$AL$92),"
",IF([6]Ficha2!$AL$93="","",[6]Ficha2!$AL$93),"
",IF([6]Ficha2!$AL$94="","",[6]Ficha2!$AL$94),"
",IF([6]Ficha2!$AL$95="","",[6]Ficha2!$AL$95),"
",IF([6]Ficha2!$AL$96="","",[6]Ficha2!$AL$96))</f>
        <v xml:space="preserve">Débil
Fuerte
</v>
      </c>
      <c r="Q80" s="457" t="str">
        <f>CONCATENATE(IF([6]Ficha2!$AR$87="","",[6]Ficha2!$AR$87),"
",IF([6]Ficha2!$AR$88="","",[6]Ficha2!$AR$88),"
",IF([6]Ficha2!$AR$89="","",[6]Ficha2!$AR$89),"
",IF([6]Ficha2!$AR$90="","",[6]Ficha2!$AR$90),"
",IF([6]Ficha2!$AR$91="","",[6]Ficha2!$AR$91),"
",IF([6]Ficha2!$AR$92="","",[6]Ficha2!$AR$92),"
",IF([6]Ficha2!$AR$93="","",[6]Ficha2!$AR$93),"
",IF([6]Ficha2!$AR$94="","",[6]Ficha2!$AR$94),"
",IF([6]Ficha2!$AR$95="","",[6]Ficha2!$AR$95),"
",IF([6]Ficha2!$AR$96="","",[6]Ficha2!$AR$96))</f>
        <v xml:space="preserve">Fuerte
Fuerte
</v>
      </c>
      <c r="R80" s="457" t="str">
        <f>CONCATENATE(IF([6]Ficha2!$AT$87="","",[6]Ficha2!$AT$87),"
",IF([6]Ficha2!$AT$88="","",[6]Ficha2!$AT$88),"
",IF([6]Ficha2!$AT$89="","",[6]Ficha2!$AT$89),"
",IF([6]Ficha2!$AT$90="","",[6]Ficha2!$AT$90),"
",IF([6]Ficha2!$AT$91="","",[6]Ficha2!$AT$91),"
",IF([6]Ficha2!$AT$92="","",[6]Ficha2!$AT$92),"
",IF([6]Ficha2!$AT$93="","",[6]Ficha2!$AT$93),"
",IF([6]Ficha2!$AT$94="","",[6]Ficha2!$AT$94),"
",IF([6]Ficha2!$AT$95="","",[6]Ficha2!$AT$95),"
",IF([6]Ficha2!$AT$96="","",[6]Ficha2!$AT$96))</f>
        <v xml:space="preserve">Débil
Fuerte
</v>
      </c>
      <c r="S80" s="459" t="str">
        <f>IF([6]Ficha2!$AW$87="","",[6]Ficha2!$AW$87)</f>
        <v>Moderado</v>
      </c>
      <c r="T80" s="457" t="str">
        <f>IF([6]Ficha2!$AZ$87="","",[6]Ficha2!$AZ$87)</f>
        <v>No disminuye</v>
      </c>
      <c r="U80" s="422" t="s">
        <v>267</v>
      </c>
      <c r="V80" s="457" t="str">
        <f>CONCATENATE(IF([6]Ficha2!$AL$102="","",[6]Ficha2!$AL$102),"
",IF([6]Ficha2!$AL$103="","",[6]Ficha2!$AL$103),"
",IF([6]Ficha2!$AL$104="","",[6]Ficha2!$AL$104),"
",IF([6]Ficha2!$AL$105="","",[6]Ficha2!$AL$105),"
",IF([6]Ficha2!$AL$106="","",[6]Ficha2!$AL$106),"
",IF([6]Ficha2!$AL$107="","",[6]Ficha2!$AL$107),"
",IF([6]Ficha2!$AL$108="","",[6]Ficha2!$AL$108),"
",IF([6]Ficha2!$AL$109="","",[6]Ficha2!$AL$109),"
",IF([6]Ficha2!$AL$110="","",[6]Ficha2!$AL$110),"
",IF([6]Ficha2!$AL$111="","",[6]Ficha2!$AL$111))</f>
        <v xml:space="preserve">Débil
</v>
      </c>
      <c r="W80" s="457" t="str">
        <f>CONCATENATE(IF([6]Ficha2!$AR$102="","",[6]Ficha2!$AR$102),"
",IF([6]Ficha2!$AR$103="","",[6]Ficha2!$AR$103),"
",IF([6]Ficha2!$AR$104="","",[6]Ficha2!$AR$104),"
",IF([6]Ficha2!$AR$105="","",[6]Ficha2!$AR$105),"
",IF([6]Ficha2!$AR$106="","",[6]Ficha2!$AR$106),"
",IF([6]Ficha2!$AR$107="","",[6]Ficha2!$AR$107),"
",IF([6]Ficha2!$AR$108="","",[6]Ficha2!$AR$108),"
",IF([6]Ficha2!$AR$109="","",[6]Ficha2!$AR$109),"
",IF([6]Ficha2!$AR$110="","",[6]Ficha2!$AR$110),"
",IF([6]Ficha2!$AR$111="","",[6]Ficha2!$AR$111))</f>
        <v xml:space="preserve">Fuerte
</v>
      </c>
      <c r="X80" s="457" t="str">
        <f>CONCATENATE(IF([6]Ficha2!$AT$102="","",[6]Ficha2!$AT$102),"
",IF([6]Ficha2!$AT$103="","",[6]Ficha2!$AT$103),"
",IF([6]Ficha2!$AT$104="","",[6]Ficha2!$AT$104),"
",IF([6]Ficha2!$AT$105="","",[6]Ficha2!$AT$105),"
",IF([6]Ficha2!$AT$106="","",[6]Ficha2!$AT$106),"
",IF([6]Ficha2!$AT$107="","",[6]Ficha2!$AT$107),"
",IF([6]Ficha2!$AT$108="","",[6]Ficha2!$AT$108),"
",IF([6]Ficha2!$AT$109="","",[6]Ficha2!$AT$109),"
",IF([6]Ficha2!$AT$110="","",[6]Ficha2!$AT$110),"
",IF([6]Ficha2!$AT$111="","",[6]Ficha2!$AT$111))</f>
        <v xml:space="preserve">Débil
</v>
      </c>
      <c r="Y80" s="459" t="str">
        <f>IF([6]Ficha2!$AW$102="","",[6]Ficha2!$AW$102)</f>
        <v>Débil</v>
      </c>
      <c r="Z80" s="457" t="str">
        <f>IF([6]Ficha2!$AZ$102="","",[6]Ficha2!$AZ$102)</f>
        <v>No disminuye</v>
      </c>
      <c r="AA80" s="455" t="str">
        <f>IF([6]Ficha2!$J$127="","",[6]Ficha2!$J$127)</f>
        <v>Posible (3)</v>
      </c>
      <c r="AB80" s="455" t="str">
        <f>IF([6]Ficha2!$J$134="","",[6]Ficha2!$J$134)</f>
        <v>Moderado (3)</v>
      </c>
      <c r="AC80" s="479" t="str">
        <f>IF([6]Ficha2!$AP$126="","",[6]Ficha2!$AP$126)</f>
        <v>Alta</v>
      </c>
      <c r="AD80" s="422" t="s">
        <v>269</v>
      </c>
      <c r="AE80" s="479" t="s">
        <v>43</v>
      </c>
      <c r="AF80" s="133" t="s">
        <v>607</v>
      </c>
      <c r="AG80" s="133" t="s">
        <v>608</v>
      </c>
      <c r="AH80" s="133" t="s">
        <v>609</v>
      </c>
      <c r="AI80" s="162" t="s">
        <v>610</v>
      </c>
      <c r="AJ80" s="162" t="s">
        <v>474</v>
      </c>
      <c r="AK80" s="57" t="s">
        <v>971</v>
      </c>
      <c r="AL80" s="238">
        <v>1</v>
      </c>
      <c r="AM80" s="118" t="s">
        <v>996</v>
      </c>
      <c r="AN80" s="11" t="s">
        <v>605</v>
      </c>
      <c r="AO80" s="11" t="s">
        <v>605</v>
      </c>
      <c r="AP80" s="11" t="s">
        <v>605</v>
      </c>
      <c r="AQ80" s="11" t="s">
        <v>606</v>
      </c>
      <c r="AR80" s="11" t="s">
        <v>606</v>
      </c>
      <c r="AS80" s="57"/>
      <c r="AT80" s="229"/>
      <c r="AU80" s="90"/>
      <c r="AV80" s="445" t="s">
        <v>275</v>
      </c>
      <c r="AW80" s="422" t="s">
        <v>270</v>
      </c>
      <c r="AX80" s="443" t="s">
        <v>274</v>
      </c>
    </row>
    <row r="81" spans="1:51" s="54" customFormat="1" ht="180" customHeight="1" thickBot="1" x14ac:dyDescent="0.3">
      <c r="A81" s="355"/>
      <c r="B81" s="419"/>
      <c r="C81" s="419"/>
      <c r="D81" s="487"/>
      <c r="E81" s="487"/>
      <c r="F81" s="423"/>
      <c r="G81" s="423"/>
      <c r="H81" s="423"/>
      <c r="I81" s="423"/>
      <c r="J81" s="423"/>
      <c r="K81" s="456"/>
      <c r="L81" s="456"/>
      <c r="M81" s="460"/>
      <c r="N81" s="523"/>
      <c r="O81" s="423"/>
      <c r="P81" s="458"/>
      <c r="Q81" s="458"/>
      <c r="R81" s="458"/>
      <c r="S81" s="460"/>
      <c r="T81" s="458"/>
      <c r="U81" s="423"/>
      <c r="V81" s="458"/>
      <c r="W81" s="458"/>
      <c r="X81" s="458"/>
      <c r="Y81" s="460"/>
      <c r="Z81" s="458"/>
      <c r="AA81" s="456"/>
      <c r="AB81" s="456"/>
      <c r="AC81" s="520"/>
      <c r="AD81" s="423"/>
      <c r="AE81" s="520"/>
      <c r="AF81" s="14" t="s">
        <v>611</v>
      </c>
      <c r="AG81" s="14" t="s">
        <v>612</v>
      </c>
      <c r="AH81" s="14" t="s">
        <v>613</v>
      </c>
      <c r="AI81" s="58" t="s">
        <v>614</v>
      </c>
      <c r="AJ81" s="58" t="s">
        <v>604</v>
      </c>
      <c r="AK81" s="58" t="s">
        <v>971</v>
      </c>
      <c r="AL81" s="296">
        <v>1</v>
      </c>
      <c r="AM81" s="283" t="s">
        <v>996</v>
      </c>
      <c r="AN81" s="14" t="s">
        <v>615</v>
      </c>
      <c r="AO81" s="14" t="s">
        <v>615</v>
      </c>
      <c r="AP81" s="14" t="s">
        <v>615</v>
      </c>
      <c r="AQ81" s="14" t="s">
        <v>606</v>
      </c>
      <c r="AR81" s="14" t="s">
        <v>606</v>
      </c>
      <c r="AS81" s="58"/>
      <c r="AT81" s="231"/>
      <c r="AU81" s="117"/>
      <c r="AV81" s="446"/>
      <c r="AW81" s="423"/>
      <c r="AX81" s="444"/>
    </row>
    <row r="82" spans="1:51" s="113" customFormat="1" ht="12.95" customHeight="1" thickBot="1" x14ac:dyDescent="0.3">
      <c r="A82" s="306"/>
      <c r="B82" s="307"/>
      <c r="C82" s="307"/>
      <c r="D82" s="307"/>
      <c r="E82" s="307"/>
      <c r="F82" s="307"/>
      <c r="G82" s="307"/>
      <c r="H82" s="307"/>
      <c r="I82" s="307"/>
      <c r="J82" s="307"/>
      <c r="K82" s="307"/>
      <c r="L82" s="307"/>
      <c r="M82" s="307"/>
      <c r="N82" s="307"/>
      <c r="O82" s="307"/>
      <c r="P82" s="307"/>
      <c r="Q82" s="307"/>
      <c r="R82" s="307"/>
      <c r="S82" s="307"/>
      <c r="T82" s="307"/>
      <c r="U82" s="307"/>
      <c r="V82" s="307"/>
      <c r="W82" s="307"/>
      <c r="X82" s="307"/>
      <c r="Y82" s="307"/>
      <c r="Z82" s="307"/>
      <c r="AA82" s="307"/>
      <c r="AB82" s="307"/>
      <c r="AC82" s="307"/>
      <c r="AD82" s="307"/>
      <c r="AE82" s="307"/>
      <c r="AF82" s="307"/>
      <c r="AG82" s="307"/>
      <c r="AH82" s="307"/>
      <c r="AI82" s="307"/>
      <c r="AJ82" s="307"/>
      <c r="AK82" s="307"/>
      <c r="AL82" s="307"/>
      <c r="AM82" s="307"/>
      <c r="AN82" s="307"/>
      <c r="AO82" s="307"/>
      <c r="AP82" s="307"/>
      <c r="AQ82" s="307"/>
      <c r="AR82" s="307"/>
      <c r="AS82" s="307"/>
      <c r="AT82" s="307"/>
      <c r="AU82" s="307"/>
      <c r="AV82" s="307"/>
      <c r="AW82" s="307"/>
      <c r="AX82" s="308"/>
    </row>
    <row r="83" spans="1:51" s="54" customFormat="1" ht="154.5" customHeight="1" thickBot="1" x14ac:dyDescent="0.3">
      <c r="A83" s="512" t="s">
        <v>48</v>
      </c>
      <c r="B83" s="488" t="str">
        <f>IF([7]Ficha1!$V$13="","",[7]Ficha1!$V$13)</f>
        <v xml:space="preserve">Riesgo de Gestión </v>
      </c>
      <c r="C83" s="488" t="str">
        <f>IF([7]Ficha1!$AY$24="","",[7]Ficha1!$AY$24)</f>
        <v>Operativo</v>
      </c>
      <c r="D83" s="489" t="s">
        <v>159</v>
      </c>
      <c r="E83" s="489" t="s">
        <v>392</v>
      </c>
      <c r="F83" s="416" t="str">
        <f>CONCATENATE(IF([7]Ficha1!$D$29="","",[7]Ficha1!$D$29),"
",IF([7]Ficha1!$D$30="","",[7]Ficha1!$D$30),"
",IF([7]Ficha1!$D$31="","",[7]Ficha1!$D$31),"
",IF([7]Ficha1!$D$32="","",[7]Ficha1!$D$32),"
",IF([7]Ficha1!$D$33="","",[7]Ficha1!$D$33),"
",IF([7]Ficha1!$D$34="","",[7]Ficha1!$D$34))</f>
        <v xml:space="preserve">--- Todos los Trámites
</v>
      </c>
      <c r="G83" s="416" t="str">
        <f>IF([7]Ficha1!$AD$29="","",[7]Ficha1!$AD$29)</f>
        <v>Procesos de apoyo en el Sistema Integrado de Gestión</v>
      </c>
      <c r="H83" s="416" t="s">
        <v>256</v>
      </c>
      <c r="I83" s="416" t="s">
        <v>257</v>
      </c>
      <c r="J83" s="416" t="s">
        <v>393</v>
      </c>
      <c r="K83" s="453" t="str">
        <f>IF([7]Ficha1!$J$72="","",[7]Ficha1!$J$72)</f>
        <v>Posible (3)</v>
      </c>
      <c r="L83" s="453" t="str">
        <f>IF([7]Ficha1!$J$79="","",[7]Ficha1!$J$79)</f>
        <v>Moderado (3)</v>
      </c>
      <c r="M83" s="412" t="str">
        <f>IF([7]Ficha1!$AP$68="","",[7]Ficha1!$AP$68)</f>
        <v>Alta</v>
      </c>
      <c r="N83" s="416" t="s">
        <v>394</v>
      </c>
      <c r="O83" s="416" t="s">
        <v>395</v>
      </c>
      <c r="P83" s="410" t="str">
        <f>CONCATENATE(IF([7]Ficha1!$AL$87="","",[7]Ficha1!$AL$87),"
",IF([7]Ficha1!$AL$88="","",[7]Ficha1!$AL$88),"
",IF([7]Ficha1!$AL$89="","",[7]Ficha1!$AL$89),"
",IF([7]Ficha1!$AL$90="","",[7]Ficha1!$AL$90),"
",IF([7]Ficha1!$AL$91="","",[7]Ficha1!$AL$91),"
",IF([7]Ficha1!$AL$92="","",[7]Ficha1!$AL$92),"
",IF([7]Ficha1!$AL$93="","",[7]Ficha1!$AL$93),"
",IF([7]Ficha1!$AL$94="","",[7]Ficha1!$AL$94),"
",IF([7]Ficha1!$AL$95="","",[7]Ficha1!$AL$95),"
",IF([7]Ficha1!$AL$96="","",[7]Ficha1!$AL$96))</f>
        <v xml:space="preserve">Fuerte
Fuerte
</v>
      </c>
      <c r="Q83" s="410" t="str">
        <f>CONCATENATE(IF([7]Ficha1!$AR$87="","",[7]Ficha1!$AR$87),"
",IF([7]Ficha1!$AR$88="","",[7]Ficha1!$AR$88),"
",IF([7]Ficha1!$AR$89="","",[7]Ficha1!$AR$89),"
",IF([7]Ficha1!$AR$90="","",[7]Ficha1!$AR$90),"
",IF([7]Ficha1!$AR$91="","",[7]Ficha1!$AR$91),"
",IF([7]Ficha1!$AR$92="","",[7]Ficha1!$AR$92),"
",IF([7]Ficha1!$AR$93="","",[7]Ficha1!$AR$93),"
",IF([7]Ficha1!$AR$94="","",[7]Ficha1!$AR$94),"
",IF([7]Ficha1!$AR$95="","",[7]Ficha1!$AR$95),"
",IF([7]Ficha1!$AR$96="","",[7]Ficha1!$AR$96))</f>
        <v xml:space="preserve">Moderado
Moderado
</v>
      </c>
      <c r="R83" s="410" t="str">
        <f>CONCATENATE(IF([7]Ficha1!$AT$87="","",[7]Ficha1!$AT$87),"
",IF([7]Ficha1!$AT$88="","",[7]Ficha1!$AT$88),"
",IF([7]Ficha1!$AT$89="","",[7]Ficha1!$AT$89),"
",IF([7]Ficha1!$AT$90="","",[7]Ficha1!$AT$90),"
",IF([7]Ficha1!$AT$91="","",[7]Ficha1!$AT$91),"
",IF([7]Ficha1!$AT$92="","",[7]Ficha1!$AT$92),"
",IF([7]Ficha1!$AT$93="","",[7]Ficha1!$AT$93),"
",IF([7]Ficha1!$AT$94="","",[7]Ficha1!$AT$94),"
",IF([7]Ficha1!$AT$95="","",[7]Ficha1!$AT$95),"
",IF([7]Ficha1!$AT$96="","",[7]Ficha1!$AT$96))</f>
        <v xml:space="preserve">Moderado
Moderado
</v>
      </c>
      <c r="S83" s="412" t="str">
        <f>IF([7]Ficha1!$AW$87="","",[7]Ficha1!$AW$87)</f>
        <v>Moderado</v>
      </c>
      <c r="T83" s="410" t="str">
        <f>IF([7]Ficha1!$AZ$87="","",[7]Ficha1!$AZ$87)</f>
        <v>No disminuye</v>
      </c>
      <c r="U83" s="416" t="str">
        <f>CONCATENATE(IF([7]Ficha1!$D$102="","",[7]Ficha1!$D$102),"
",IF([7]Ficha1!$D$103="","",[7]Ficha1!$D$103),"
",IF([7]Ficha1!$D$104="","",[7]Ficha1!$D$104),"
",IF([7]Ficha1!$D$105="","",[7]Ficha1!$D$105),"
",IF([7]Ficha1!$D$106="","",[7]Ficha1!$D$106),"
",IF([7]Ficha1!$D$107="","",[7]Ficha1!$D$107),"
",IF([7]Ficha1!$D$108="","",[7]Ficha1!$D$108),"
",IF([7]Ficha1!$D$109="","",[7]Ficha1!$D$109),"
",IF([7]Ficha1!$D$110="","",[7]Ficha1!$D$110),"
",IF([7]Ficha1!$D$111="","",[7]Ficha1!$D$111))</f>
        <v xml:space="preserve">Actualización de las tablas de retención documental
</v>
      </c>
      <c r="V83" s="410" t="str">
        <f>CONCATENATE(IF([7]Ficha1!$AL$102="","",[7]Ficha1!$AL$102),"
",IF([7]Ficha1!$AL$103="","",[7]Ficha1!$AL$103),"
",IF([7]Ficha1!$AL$104="","",[7]Ficha1!$AL$104),"
",IF([7]Ficha1!$AL$105="","",[7]Ficha1!$AL$105),"
",IF([7]Ficha1!$AL$106="","",[7]Ficha1!$AL$106),"
",IF([7]Ficha1!$AL$107="","",[7]Ficha1!$AL$107),"
",IF([7]Ficha1!$AL$108="","",[7]Ficha1!$AL$108),"
",IF([7]Ficha1!$AL$109="","",[7]Ficha1!$AL$109),"
",IF([7]Ficha1!$AL$110="","",[7]Ficha1!$AL$110),"
",IF([7]Ficha1!$AL$111="","",[7]Ficha1!$AL$111))</f>
        <v xml:space="preserve">Fuerte
</v>
      </c>
      <c r="W83" s="410" t="str">
        <f>CONCATENATE(IF([7]Ficha1!$AR$102="","",[7]Ficha1!$AR$102),"
",IF([7]Ficha1!$AR$103="","",[7]Ficha1!$AR$103),"
",IF([7]Ficha1!$AR$104="","",[7]Ficha1!$AR$104),"
",IF([7]Ficha1!$AR$105="","",[7]Ficha1!$AR$105),"
",IF([7]Ficha1!$AR$106="","",[7]Ficha1!$AR$106),"
",IF([7]Ficha1!$AR$107="","",[7]Ficha1!$AR$107),"
",IF([7]Ficha1!$AR$108="","",[7]Ficha1!$AR$108),"
",IF([7]Ficha1!$AR$109="","",[7]Ficha1!$AR$109),"
",IF([7]Ficha1!$AR$110="","",[7]Ficha1!$AR$110),"
",IF([7]Ficha1!$AR$111="","",[7]Ficha1!$AR$111))</f>
        <v xml:space="preserve">Moderado
</v>
      </c>
      <c r="X83" s="410" t="str">
        <f>CONCATENATE(IF([7]Ficha1!$AT$102="","",[7]Ficha1!$AT$102),"
",IF([7]Ficha1!$AT$103="","",[7]Ficha1!$AT$103),"
",IF([7]Ficha1!$AT$104="","",[7]Ficha1!$AT$104),"
",IF([7]Ficha1!$AT$105="","",[7]Ficha1!$AT$105),"
",IF([7]Ficha1!$AT$106="","",[7]Ficha1!$AT$106),"
",IF([7]Ficha1!$AT$107="","",[7]Ficha1!$AT$107),"
",IF([7]Ficha1!$AT$108="","",[7]Ficha1!$AT$108),"
",IF([7]Ficha1!$AT$109="","",[7]Ficha1!$AT$109),"
",IF([7]Ficha1!$AT$110="","",[7]Ficha1!$AT$110),"
",IF([7]Ficha1!$AT$111="","",[7]Ficha1!$AT$111))</f>
        <v xml:space="preserve">Moderado
</v>
      </c>
      <c r="Y83" s="412" t="str">
        <f>IF([7]Ficha1!$AW$102="","",[7]Ficha1!$AW$102)</f>
        <v>Moderado</v>
      </c>
      <c r="Z83" s="410" t="str">
        <f>IF([7]Ficha1!$AZ$102="","",[7]Ficha1!$AZ$102)</f>
        <v>No disminuye</v>
      </c>
      <c r="AA83" s="453" t="str">
        <f>IF([7]Ficha1!$J$127="","",[7]Ficha1!$J$127)</f>
        <v>Posible (3)</v>
      </c>
      <c r="AB83" s="453" t="str">
        <f>IF([7]Ficha1!$J$134="","",[7]Ficha1!$J$134)</f>
        <v>Moderado (3)</v>
      </c>
      <c r="AC83" s="414" t="str">
        <f>IF([7]Ficha1!$AP$126="","",[7]Ficha1!$AP$126)</f>
        <v>Alta</v>
      </c>
      <c r="AD83" s="410" t="str">
        <f>IF([7]Ficha1!$AP$130="","",[7]Ficha1!$AP$130)</f>
        <v>Se determina que la valoracion del riesgo residual es alta teniendo en cuenta el resultado de los controles ya existentes y se estableceran  acciones que eviten la materializacion del riesgo y se pueda reducir la ubicación del riesgo</v>
      </c>
      <c r="AE83" s="414" t="s">
        <v>43</v>
      </c>
      <c r="AF83" s="42" t="s">
        <v>514</v>
      </c>
      <c r="AG83" s="42" t="s">
        <v>515</v>
      </c>
      <c r="AH83" s="42" t="s">
        <v>516</v>
      </c>
      <c r="AI83" s="53" t="s">
        <v>517</v>
      </c>
      <c r="AJ83" s="53" t="s">
        <v>518</v>
      </c>
      <c r="AK83" s="303" t="s">
        <v>1042</v>
      </c>
      <c r="AL83" s="209">
        <v>1</v>
      </c>
      <c r="AM83" s="118" t="s">
        <v>968</v>
      </c>
      <c r="AN83" s="8" t="s">
        <v>81</v>
      </c>
      <c r="AO83" s="8" t="s">
        <v>81</v>
      </c>
      <c r="AP83" s="8" t="s">
        <v>81</v>
      </c>
      <c r="AQ83" s="41" t="s">
        <v>81</v>
      </c>
      <c r="AR83" s="94" t="s">
        <v>81</v>
      </c>
      <c r="AS83" s="41"/>
      <c r="AT83" s="232"/>
      <c r="AU83" s="122"/>
      <c r="AV83" s="493" t="s">
        <v>420</v>
      </c>
      <c r="AW83" s="416" t="s">
        <v>421</v>
      </c>
      <c r="AX83" s="492" t="s">
        <v>422</v>
      </c>
    </row>
    <row r="84" spans="1:51" s="54" customFormat="1" ht="99.95" customHeight="1" thickBot="1" x14ac:dyDescent="0.3">
      <c r="A84" s="354"/>
      <c r="B84" s="482"/>
      <c r="C84" s="482"/>
      <c r="D84" s="485"/>
      <c r="E84" s="485"/>
      <c r="F84" s="475"/>
      <c r="G84" s="475"/>
      <c r="H84" s="475"/>
      <c r="I84" s="475"/>
      <c r="J84" s="475"/>
      <c r="K84" s="478"/>
      <c r="L84" s="478"/>
      <c r="M84" s="464"/>
      <c r="N84" s="475"/>
      <c r="O84" s="475"/>
      <c r="P84" s="463"/>
      <c r="Q84" s="463"/>
      <c r="R84" s="463"/>
      <c r="S84" s="464"/>
      <c r="T84" s="463"/>
      <c r="U84" s="475"/>
      <c r="V84" s="463"/>
      <c r="W84" s="463"/>
      <c r="X84" s="463"/>
      <c r="Y84" s="464"/>
      <c r="Z84" s="463"/>
      <c r="AA84" s="478"/>
      <c r="AB84" s="478"/>
      <c r="AC84" s="480"/>
      <c r="AD84" s="463"/>
      <c r="AE84" s="480"/>
      <c r="AF84" s="11" t="s">
        <v>522</v>
      </c>
      <c r="AG84" s="11" t="s">
        <v>519</v>
      </c>
      <c r="AH84" s="11" t="s">
        <v>520</v>
      </c>
      <c r="AI84" s="57" t="s">
        <v>523</v>
      </c>
      <c r="AJ84" s="57" t="s">
        <v>521</v>
      </c>
      <c r="AK84" s="142" t="s">
        <v>937</v>
      </c>
      <c r="AL84" s="210">
        <v>0.25</v>
      </c>
      <c r="AM84" s="118" t="s">
        <v>968</v>
      </c>
      <c r="AN84" s="129"/>
      <c r="AO84" s="129"/>
      <c r="AP84" s="129"/>
      <c r="AQ84" s="142"/>
      <c r="AR84" s="159"/>
      <c r="AS84" s="142"/>
      <c r="AT84" s="233"/>
      <c r="AU84" s="160"/>
      <c r="AV84" s="473"/>
      <c r="AW84" s="475"/>
      <c r="AX84" s="476"/>
    </row>
    <row r="85" spans="1:51" s="54" customFormat="1" ht="189.75" customHeight="1" thickBot="1" x14ac:dyDescent="0.3">
      <c r="A85" s="354"/>
      <c r="B85" s="483"/>
      <c r="C85" s="483"/>
      <c r="D85" s="486"/>
      <c r="E85" s="486"/>
      <c r="F85" s="417"/>
      <c r="G85" s="417"/>
      <c r="H85" s="417"/>
      <c r="I85" s="417"/>
      <c r="J85" s="417"/>
      <c r="K85" s="454"/>
      <c r="L85" s="454"/>
      <c r="M85" s="413"/>
      <c r="N85" s="417"/>
      <c r="O85" s="417"/>
      <c r="P85" s="411"/>
      <c r="Q85" s="411"/>
      <c r="R85" s="411"/>
      <c r="S85" s="413"/>
      <c r="T85" s="411"/>
      <c r="U85" s="417"/>
      <c r="V85" s="411"/>
      <c r="W85" s="411"/>
      <c r="X85" s="411"/>
      <c r="Y85" s="413"/>
      <c r="Z85" s="411"/>
      <c r="AA85" s="454"/>
      <c r="AB85" s="454"/>
      <c r="AC85" s="415"/>
      <c r="AD85" s="411"/>
      <c r="AE85" s="415"/>
      <c r="AF85" s="11" t="s">
        <v>524</v>
      </c>
      <c r="AG85" s="11" t="s">
        <v>525</v>
      </c>
      <c r="AH85" s="11" t="s">
        <v>526</v>
      </c>
      <c r="AI85" s="277" t="s">
        <v>527</v>
      </c>
      <c r="AJ85" s="277" t="s">
        <v>528</v>
      </c>
      <c r="AK85" s="142" t="s">
        <v>1043</v>
      </c>
      <c r="AL85" s="210">
        <v>0.6</v>
      </c>
      <c r="AM85" s="118" t="s">
        <v>968</v>
      </c>
      <c r="AN85" s="129"/>
      <c r="AO85" s="129"/>
      <c r="AP85" s="129"/>
      <c r="AQ85" s="142"/>
      <c r="AR85" s="159"/>
      <c r="AS85" s="142"/>
      <c r="AT85" s="233"/>
      <c r="AU85" s="160"/>
      <c r="AV85" s="474"/>
      <c r="AW85" s="417"/>
      <c r="AX85" s="477"/>
    </row>
    <row r="86" spans="1:51" s="54" customFormat="1" ht="201.75" customHeight="1" thickBot="1" x14ac:dyDescent="0.3">
      <c r="A86" s="354"/>
      <c r="B86" s="418" t="str">
        <f>IF([7]Ficha2!$V$13="","",[7]Ficha2!$V$13)</f>
        <v xml:space="preserve">Riesgo de Gestión </v>
      </c>
      <c r="C86" s="418" t="str">
        <f>IF([7]Ficha2!$AY$24="","",[7]Ficha2!$AY$24)</f>
        <v>Estratégico</v>
      </c>
      <c r="D86" s="484" t="s">
        <v>159</v>
      </c>
      <c r="E86" s="484" t="s">
        <v>396</v>
      </c>
      <c r="F86" s="422" t="str">
        <f>CONCATENATE(IF([7]Ficha2!$D$29="","",[7]Ficha2!$D$29),"
",IF([7]Ficha2!$D$30="","",[7]Ficha2!$D$30),"
",IF([7]Ficha2!$D$31="","",[7]Ficha2!$D$31),"
",IF([7]Ficha2!$D$32="","",[7]Ficha2!$D$32),"
",IF([7]Ficha2!$D$33="","",[7]Ficha2!$D$33),"
",IF([7]Ficha2!$D$34="","",[7]Ficha2!$D$34))</f>
        <v xml:space="preserve">--- Todos los Procedimientos Administrativos
</v>
      </c>
      <c r="G86" s="422" t="str">
        <f>IF([7]Ficha2!$AD$29="","",[7]Ficha2!$AD$29)</f>
        <v>Todos los Procesos en el Sistema Integrado de Gestión</v>
      </c>
      <c r="H86" s="422" t="s">
        <v>258</v>
      </c>
      <c r="I86" s="422" t="s">
        <v>259</v>
      </c>
      <c r="J86" s="422" t="s">
        <v>397</v>
      </c>
      <c r="K86" s="455" t="str">
        <f>IF([7]Ficha2!$J$72="","",[7]Ficha2!$J$72)</f>
        <v>Posible (3)</v>
      </c>
      <c r="L86" s="455" t="str">
        <f>IF([7]Ficha2!$J$79="","",[7]Ficha2!$J$79)</f>
        <v>Moderado (3)</v>
      </c>
      <c r="M86" s="459" t="str">
        <f>IF([7]Ficha2!$AP$68="","",[7]Ficha2!$AP$68)</f>
        <v>Extrema</v>
      </c>
      <c r="N86" s="422" t="str">
        <f>IF([7]Ficha2!$AP$72="","",[7]Ficha2!$AP$72)</f>
        <v xml:space="preserve">Debido a que no se estan almacenados y digitalizados adecuadamente los archivos fisicos de la entidad, podría ocurrir el hecho de perdidas y deteriodo de estos lo que podria generar sanciones a la entidad por no aplicar la normativa vigente del tema. </v>
      </c>
      <c r="O86" s="422" t="str">
        <f>CONCATENATE(IF([7]Ficha2!$D$87="","",[7]Ficha2!$D$87),"
",IF([7]Ficha2!$D$88="","",[7]Ficha2!$D$88),"
",IF([7]Ficha2!$D$89="","",[7]Ficha2!$D$89),"
",IF([7]Ficha2!$D$90="","",[7]Ficha2!$D$90),"
",IF([7]Ficha2!$D$91="","",[7]Ficha2!$D$91),"
",IF([7]Ficha2!$D$92="","",[7]Ficha2!$D$92),"
",IF([7]Ficha2!$D$93="","",[7]Ficha2!$D$93),"
",IF([7]Ficha2!$D$94="","",[7]Ficha2!$D$94),"
",IF([7]Ficha2!$D$95="","",[7]Ficha2!$D$95),"
",IF([7]Ficha2!$D$96="","",[7]Ficha2!$D$96))</f>
        <v xml:space="preserve">Organizar el archivo fisico de la entidad aplicando la normatividad vigente del tema
Solicitar la contratación del personal capacitado para relizar actividades de archivo
Reconstrucción de los documentos afectados por la humedad
</v>
      </c>
      <c r="P86" s="457" t="str">
        <f>CONCATENATE(IF([7]Ficha2!$AL$87="","",[7]Ficha2!$AL$87),"
",IF([7]Ficha2!$AL$88="","",[7]Ficha2!$AL$88),"
",IF([7]Ficha2!$AL$89="","",[7]Ficha2!$AL$89),"
",IF([7]Ficha2!$AL$90="","",[7]Ficha2!$AL$90),"
",IF([7]Ficha2!$AL$91="","",[7]Ficha2!$AL$91),"
",IF([7]Ficha2!$AL$92="","",[7]Ficha2!$AL$92),"
",IF([7]Ficha2!$AL$93="","",[7]Ficha2!$AL$93),"
",IF([7]Ficha2!$AL$94="","",[7]Ficha2!$AL$94),"
",IF([7]Ficha2!$AL$95="","",[7]Ficha2!$AL$95),"
",IF([7]Ficha2!$AL$96="","",[7]Ficha2!$AL$96))</f>
        <v xml:space="preserve">Fuerte
Fuerte
Fuerte
</v>
      </c>
      <c r="Q86" s="457" t="str">
        <f>CONCATENATE(IF([7]Ficha2!$AR$87="","",[7]Ficha2!$AR$87),"
",IF([7]Ficha2!$AR$88="","",[7]Ficha2!$AR$88),"
",IF([7]Ficha2!$AR$89="","",[7]Ficha2!$AR$89),"
",IF([7]Ficha2!$AR$90="","",[7]Ficha2!$AR$90),"
",IF([7]Ficha2!$AR$91="","",[7]Ficha2!$AR$91),"
",IF([7]Ficha2!$AR$92="","",[7]Ficha2!$AR$92),"
",IF([7]Ficha2!$AR$93="","",[7]Ficha2!$AR$93),"
",IF([7]Ficha2!$AR$94="","",[7]Ficha2!$AR$94),"
",IF([7]Ficha2!$AR$95="","",[7]Ficha2!$AR$95),"
",IF([7]Ficha2!$AR$96="","",[7]Ficha2!$AR$96))</f>
        <v xml:space="preserve">Moderado
Moderado
Moderado
</v>
      </c>
      <c r="R86" s="457" t="str">
        <f>CONCATENATE(IF([7]Ficha2!$AT$87="","",[7]Ficha2!$AT$87),"
",IF([7]Ficha2!$AT$88="","",[7]Ficha2!$AT$88),"
",IF([7]Ficha2!$AT$89="","",[7]Ficha2!$AT$89),"
",IF([7]Ficha2!$AT$90="","",[7]Ficha2!$AT$90),"
",IF([7]Ficha2!$AT$91="","",[7]Ficha2!$AT$91),"
",IF([7]Ficha2!$AT$92="","",[7]Ficha2!$AT$92),"
",IF([7]Ficha2!$AT$93="","",[7]Ficha2!$AT$93),"
",IF([7]Ficha2!$AT$94="","",[7]Ficha2!$AT$94),"
",IF([7]Ficha2!$AT$95="","",[7]Ficha2!$AT$95),"
",IF([7]Ficha2!$AT$96="","",[7]Ficha2!$AT$96))</f>
        <v xml:space="preserve">Moderado
Moderado
Moderado
</v>
      </c>
      <c r="S86" s="459" t="str">
        <f>IF([7]Ficha2!$AW$87="","",[7]Ficha2!$AW$87)</f>
        <v>Moderado</v>
      </c>
      <c r="T86" s="457" t="str">
        <f>IF([7]Ficha2!$AZ$87="","",[7]Ficha2!$AZ$87)</f>
        <v>No disminuye</v>
      </c>
      <c r="U86" s="422" t="str">
        <f>CONCATENATE(IF([7]Ficha2!$D$102="","",[7]Ficha2!$D$102),"
",IF([7]Ficha2!$D$103="","",[7]Ficha2!$D$103),"
",IF([7]Ficha2!$D$104="","",[7]Ficha2!$D$104),"
",IF([7]Ficha2!$D$105="","",[7]Ficha2!$D$105),"
",IF([7]Ficha2!$D$106="","",[7]Ficha2!$D$106),"
",IF([7]Ficha2!$D$107="","",[7]Ficha2!$D$107),"
",IF([7]Ficha2!$D$108="","",[7]Ficha2!$D$108),"
",IF([7]Ficha2!$D$109="","",[7]Ficha2!$D$109),"
",IF([7]Ficha2!$D$110="","",[7]Ficha2!$D$110),"
",IF([7]Ficha2!$D$111="","",[7]Ficha2!$D$111))</f>
        <v xml:space="preserve">Seguimientos periodicos a los avances de las actividades del proceso 
Consecucion de un nuevo espacio para llevar el archivo
</v>
      </c>
      <c r="V86" s="457" t="str">
        <f>CONCATENATE(IF([7]Ficha2!$AL$102="","",[7]Ficha2!$AL$102),"
",IF([7]Ficha2!$AL$103="","",[7]Ficha2!$AL$103),"
",IF([7]Ficha2!$AL$104="","",[7]Ficha2!$AL$104),"
",IF([7]Ficha2!$AL$105="","",[7]Ficha2!$AL$105),"
",IF([7]Ficha2!$AL$106="","",[7]Ficha2!$AL$106),"
",IF([7]Ficha2!$AL$107="","",[7]Ficha2!$AL$107),"
",IF([7]Ficha2!$AL$108="","",[7]Ficha2!$AL$108),"
",IF([7]Ficha2!$AL$109="","",[7]Ficha2!$AL$109),"
",IF([7]Ficha2!$AL$110="","",[7]Ficha2!$AL$110),"
",IF([7]Ficha2!$AL$111="","",[7]Ficha2!$AL$111))</f>
        <v xml:space="preserve">Fuerte
Fuerte
</v>
      </c>
      <c r="W86" s="457" t="str">
        <f>CONCATENATE(IF([7]Ficha2!$AR$102="","",[7]Ficha2!$AR$102),"
",IF([7]Ficha2!$AR$103="","",[7]Ficha2!$AR$103),"
",IF([7]Ficha2!$AR$104="","",[7]Ficha2!$AR$104),"
",IF([7]Ficha2!$AR$105="","",[7]Ficha2!$AR$105),"
",IF([7]Ficha2!$AR$106="","",[7]Ficha2!$AR$106),"
",IF([7]Ficha2!$AR$107="","",[7]Ficha2!$AR$107),"
",IF([7]Ficha2!$AR$108="","",[7]Ficha2!$AR$108),"
",IF([7]Ficha2!$AR$109="","",[7]Ficha2!$AR$109),"
",IF([7]Ficha2!$AR$110="","",[7]Ficha2!$AR$110),"
",IF([7]Ficha2!$AR$111="","",[7]Ficha2!$AR$111))</f>
        <v xml:space="preserve">Moderado
Moderado
</v>
      </c>
      <c r="X86" s="457" t="str">
        <f>CONCATENATE(IF([7]Ficha2!$AT$102="","",[7]Ficha2!$AT$102),"
",IF([7]Ficha2!$AT$103="","",[7]Ficha2!$AT$103),"
",IF([7]Ficha2!$AT$104="","",[7]Ficha2!$AT$104),"
",IF([7]Ficha2!$AT$105="","",[7]Ficha2!$AT$105),"
",IF([7]Ficha2!$AT$106="","",[7]Ficha2!$AT$106),"
",IF([7]Ficha2!$AT$107="","",[7]Ficha2!$AT$107),"
",IF([7]Ficha2!$AT$108="","",[7]Ficha2!$AT$108),"
",IF([7]Ficha2!$AT$109="","",[7]Ficha2!$AT$109),"
",IF([7]Ficha2!$AT$110="","",[7]Ficha2!$AT$110),"
",IF([7]Ficha2!$AT$111="","",[7]Ficha2!$AT$111))</f>
        <v xml:space="preserve">Moderado
Moderado
</v>
      </c>
      <c r="Y86" s="459" t="str">
        <f>IF([7]Ficha2!$AW$102="","",[7]Ficha2!$AW$102)</f>
        <v>Moderado</v>
      </c>
      <c r="Z86" s="457" t="str">
        <f>IF([7]Ficha2!$AZ$102="","",[7]Ficha2!$AZ$102)</f>
        <v>No disminuye</v>
      </c>
      <c r="AA86" s="455" t="str">
        <f>IF([7]Ficha2!$J$127="","",[7]Ficha2!$J$127)</f>
        <v>Posible (3)</v>
      </c>
      <c r="AB86" s="455" t="str">
        <f>IF([7]Ficha2!$J$134="","",[7]Ficha2!$J$134)</f>
        <v>Moderado (3)</v>
      </c>
      <c r="AC86" s="479" t="str">
        <f>IF([7]Ficha2!$AP$126="","",[7]Ficha2!$AP$126)</f>
        <v>Alta</v>
      </c>
      <c r="AD86" s="422" t="str">
        <f>IF([7]Ficha2!$AP$130="","",[7]Ficha2!$AP$130)</f>
        <v>Se determina que la valoracion del riesgo residual es alta teniendo en cuenta el resultado de los controles ya existentes y se estableceran  acciones que eviten la materializacion del riesgo y se pueda reducir la ubicación del riesgo</v>
      </c>
      <c r="AE86" s="479" t="s">
        <v>43</v>
      </c>
      <c r="AF86" s="11" t="s">
        <v>538</v>
      </c>
      <c r="AG86" s="11" t="s">
        <v>539</v>
      </c>
      <c r="AH86" s="11" t="s">
        <v>540</v>
      </c>
      <c r="AI86" s="57" t="s">
        <v>541</v>
      </c>
      <c r="AJ86" s="57" t="s">
        <v>472</v>
      </c>
      <c r="AK86" s="11" t="s">
        <v>1044</v>
      </c>
      <c r="AL86" s="208">
        <v>0.6</v>
      </c>
      <c r="AM86" s="118" t="s">
        <v>968</v>
      </c>
      <c r="AN86" s="11" t="s">
        <v>529</v>
      </c>
      <c r="AO86" s="11" t="s">
        <v>530</v>
      </c>
      <c r="AP86" s="11" t="s">
        <v>532</v>
      </c>
      <c r="AQ86" s="11" t="s">
        <v>531</v>
      </c>
      <c r="AR86" s="97" t="s">
        <v>481</v>
      </c>
      <c r="AS86" s="11" t="s">
        <v>939</v>
      </c>
      <c r="AT86" s="229">
        <v>0.5</v>
      </c>
      <c r="AU86" s="120" t="s">
        <v>999</v>
      </c>
      <c r="AV86" s="445" t="s">
        <v>592</v>
      </c>
      <c r="AW86" s="422" t="s">
        <v>593</v>
      </c>
      <c r="AX86" s="443" t="s">
        <v>594</v>
      </c>
    </row>
    <row r="87" spans="1:51" s="54" customFormat="1" ht="226.5" customHeight="1" thickBot="1" x14ac:dyDescent="0.3">
      <c r="A87" s="354"/>
      <c r="B87" s="482"/>
      <c r="C87" s="482"/>
      <c r="D87" s="485"/>
      <c r="E87" s="485"/>
      <c r="F87" s="475"/>
      <c r="G87" s="475"/>
      <c r="H87" s="475"/>
      <c r="I87" s="475"/>
      <c r="J87" s="475"/>
      <c r="K87" s="478"/>
      <c r="L87" s="478"/>
      <c r="M87" s="464"/>
      <c r="N87" s="475"/>
      <c r="O87" s="475"/>
      <c r="P87" s="463"/>
      <c r="Q87" s="463"/>
      <c r="R87" s="463"/>
      <c r="S87" s="464"/>
      <c r="T87" s="463"/>
      <c r="U87" s="475"/>
      <c r="V87" s="463"/>
      <c r="W87" s="463"/>
      <c r="X87" s="463"/>
      <c r="Y87" s="464"/>
      <c r="Z87" s="463"/>
      <c r="AA87" s="478"/>
      <c r="AB87" s="478"/>
      <c r="AC87" s="480"/>
      <c r="AD87" s="475"/>
      <c r="AE87" s="480"/>
      <c r="AF87" s="11" t="s">
        <v>542</v>
      </c>
      <c r="AG87" s="11" t="s">
        <v>539</v>
      </c>
      <c r="AH87" s="11" t="s">
        <v>543</v>
      </c>
      <c r="AI87" s="57" t="s">
        <v>544</v>
      </c>
      <c r="AJ87" s="57" t="s">
        <v>521</v>
      </c>
      <c r="AK87" s="11" t="s">
        <v>1045</v>
      </c>
      <c r="AL87" s="208">
        <v>0.8</v>
      </c>
      <c r="AM87" s="118" t="s">
        <v>968</v>
      </c>
      <c r="AN87" s="161"/>
      <c r="AO87" s="161"/>
      <c r="AP87" s="161"/>
      <c r="AQ87" s="161"/>
      <c r="AR87" s="161"/>
      <c r="AS87" s="11"/>
      <c r="AT87" s="229"/>
      <c r="AU87" s="126"/>
      <c r="AV87" s="473"/>
      <c r="AW87" s="475"/>
      <c r="AX87" s="476"/>
    </row>
    <row r="88" spans="1:51" s="54" customFormat="1" ht="165" customHeight="1" thickBot="1" x14ac:dyDescent="0.3">
      <c r="A88" s="354"/>
      <c r="B88" s="482"/>
      <c r="C88" s="482"/>
      <c r="D88" s="485"/>
      <c r="E88" s="485"/>
      <c r="F88" s="475"/>
      <c r="G88" s="475"/>
      <c r="H88" s="475"/>
      <c r="I88" s="475"/>
      <c r="J88" s="475"/>
      <c r="K88" s="478"/>
      <c r="L88" s="478"/>
      <c r="M88" s="464"/>
      <c r="N88" s="475"/>
      <c r="O88" s="475"/>
      <c r="P88" s="463"/>
      <c r="Q88" s="463"/>
      <c r="R88" s="463"/>
      <c r="S88" s="464"/>
      <c r="T88" s="463"/>
      <c r="U88" s="475"/>
      <c r="V88" s="463"/>
      <c r="W88" s="463"/>
      <c r="X88" s="463"/>
      <c r="Y88" s="464"/>
      <c r="Z88" s="463"/>
      <c r="AA88" s="478"/>
      <c r="AB88" s="478"/>
      <c r="AC88" s="480"/>
      <c r="AD88" s="475"/>
      <c r="AE88" s="480"/>
      <c r="AF88" s="11" t="s">
        <v>545</v>
      </c>
      <c r="AG88" s="11" t="s">
        <v>546</v>
      </c>
      <c r="AH88" s="11" t="s">
        <v>549</v>
      </c>
      <c r="AI88" s="57" t="s">
        <v>548</v>
      </c>
      <c r="AJ88" s="57" t="s">
        <v>547</v>
      </c>
      <c r="AK88" s="11" t="s">
        <v>937</v>
      </c>
      <c r="AL88" s="208">
        <v>0.25</v>
      </c>
      <c r="AM88" s="118" t="s">
        <v>968</v>
      </c>
      <c r="AN88" s="11"/>
      <c r="AO88" s="11"/>
      <c r="AP88" s="11"/>
      <c r="AQ88" s="11"/>
      <c r="AR88" s="97"/>
      <c r="AS88" s="11"/>
      <c r="AT88" s="229"/>
      <c r="AU88" s="126"/>
      <c r="AV88" s="473"/>
      <c r="AW88" s="475"/>
      <c r="AX88" s="476"/>
    </row>
    <row r="89" spans="1:51" s="54" customFormat="1" ht="178.5" customHeight="1" thickBot="1" x14ac:dyDescent="0.3">
      <c r="A89" s="354"/>
      <c r="B89" s="482"/>
      <c r="C89" s="482"/>
      <c r="D89" s="485"/>
      <c r="E89" s="485"/>
      <c r="F89" s="475"/>
      <c r="G89" s="475"/>
      <c r="H89" s="475"/>
      <c r="I89" s="475"/>
      <c r="J89" s="475"/>
      <c r="K89" s="478"/>
      <c r="L89" s="478"/>
      <c r="M89" s="464"/>
      <c r="N89" s="475"/>
      <c r="O89" s="475"/>
      <c r="P89" s="463"/>
      <c r="Q89" s="463"/>
      <c r="R89" s="463"/>
      <c r="S89" s="464"/>
      <c r="T89" s="463"/>
      <c r="U89" s="475"/>
      <c r="V89" s="463"/>
      <c r="W89" s="463"/>
      <c r="X89" s="463"/>
      <c r="Y89" s="464"/>
      <c r="Z89" s="463"/>
      <c r="AA89" s="478"/>
      <c r="AB89" s="478"/>
      <c r="AC89" s="480"/>
      <c r="AD89" s="475"/>
      <c r="AE89" s="480"/>
      <c r="AF89" s="11" t="s">
        <v>550</v>
      </c>
      <c r="AG89" s="11" t="s">
        <v>551</v>
      </c>
      <c r="AH89" s="11" t="s">
        <v>552</v>
      </c>
      <c r="AI89" s="57" t="s">
        <v>553</v>
      </c>
      <c r="AJ89" s="57" t="s">
        <v>554</v>
      </c>
      <c r="AK89" s="11" t="s">
        <v>1047</v>
      </c>
      <c r="AL89" s="208">
        <v>1</v>
      </c>
      <c r="AM89" s="118" t="s">
        <v>968</v>
      </c>
      <c r="AN89" s="11" t="s">
        <v>534</v>
      </c>
      <c r="AO89" s="11" t="s">
        <v>533</v>
      </c>
      <c r="AP89" s="11" t="s">
        <v>535</v>
      </c>
      <c r="AQ89" s="11" t="s">
        <v>536</v>
      </c>
      <c r="AR89" s="97" t="s">
        <v>537</v>
      </c>
      <c r="AS89" s="11" t="s">
        <v>940</v>
      </c>
      <c r="AT89" s="229">
        <v>0.5</v>
      </c>
      <c r="AU89" s="125" t="s">
        <v>983</v>
      </c>
      <c r="AV89" s="473"/>
      <c r="AW89" s="475"/>
      <c r="AX89" s="476"/>
    </row>
    <row r="90" spans="1:51" s="54" customFormat="1" ht="165" customHeight="1" thickBot="1" x14ac:dyDescent="0.3">
      <c r="A90" s="354"/>
      <c r="B90" s="483"/>
      <c r="C90" s="483"/>
      <c r="D90" s="486"/>
      <c r="E90" s="486"/>
      <c r="F90" s="417"/>
      <c r="G90" s="417"/>
      <c r="H90" s="417"/>
      <c r="I90" s="417"/>
      <c r="J90" s="417"/>
      <c r="K90" s="454"/>
      <c r="L90" s="454"/>
      <c r="M90" s="413"/>
      <c r="N90" s="417"/>
      <c r="O90" s="417"/>
      <c r="P90" s="411"/>
      <c r="Q90" s="411"/>
      <c r="R90" s="411"/>
      <c r="S90" s="413"/>
      <c r="T90" s="411"/>
      <c r="U90" s="417"/>
      <c r="V90" s="411"/>
      <c r="W90" s="411"/>
      <c r="X90" s="411"/>
      <c r="Y90" s="413"/>
      <c r="Z90" s="411"/>
      <c r="AA90" s="454"/>
      <c r="AB90" s="454"/>
      <c r="AC90" s="415"/>
      <c r="AD90" s="417"/>
      <c r="AE90" s="415"/>
      <c r="AF90" s="11" t="s">
        <v>555</v>
      </c>
      <c r="AG90" s="11" t="s">
        <v>556</v>
      </c>
      <c r="AH90" s="11" t="s">
        <v>557</v>
      </c>
      <c r="AI90" s="304">
        <v>45474</v>
      </c>
      <c r="AJ90" s="305" t="s">
        <v>558</v>
      </c>
      <c r="AK90" s="11" t="s">
        <v>1046</v>
      </c>
      <c r="AL90" s="208">
        <v>0.4</v>
      </c>
      <c r="AM90" s="118" t="s">
        <v>968</v>
      </c>
      <c r="AN90" s="11"/>
      <c r="AO90" s="11"/>
      <c r="AP90" s="11"/>
      <c r="AQ90" s="11"/>
      <c r="AR90" s="97"/>
      <c r="AS90" s="11"/>
      <c r="AT90" s="229"/>
      <c r="AU90" s="126"/>
      <c r="AV90" s="474"/>
      <c r="AW90" s="417"/>
      <c r="AX90" s="477"/>
    </row>
    <row r="91" spans="1:51" s="54" customFormat="1" ht="198.75" customHeight="1" thickBot="1" x14ac:dyDescent="0.3">
      <c r="A91" s="354"/>
      <c r="B91" s="418" t="str">
        <f>IF([7]Ficha3!$V$13="","",[7]Ficha3!$V$13)</f>
        <v xml:space="preserve">Riesgo de Gestión </v>
      </c>
      <c r="C91" s="418" t="str">
        <f>IF([7]Ficha3!$AY$24="","",[7]Ficha3!$AY$24)</f>
        <v>Operativo</v>
      </c>
      <c r="D91" s="484" t="s">
        <v>159</v>
      </c>
      <c r="E91" s="484" t="s">
        <v>398</v>
      </c>
      <c r="F91" s="422" t="str">
        <f>CONCATENATE(IF([7]Ficha3!$D$29="","",[7]Ficha3!$D$29),"
",IF([7]Ficha3!$D$30="","",[7]Ficha3!$D$30),"
",IF([7]Ficha3!$D$31="","",[7]Ficha3!$D$31),"
",IF([7]Ficha3!$D$32="","",[7]Ficha3!$D$32),"
",IF([7]Ficha3!$D$33="","",[7]Ficha3!$D$33),"
",IF([7]Ficha3!$D$34="","",[7]Ficha3!$D$34))</f>
        <v xml:space="preserve">--- Todos los Procedimientos Administrativos
</v>
      </c>
      <c r="G91" s="422" t="str">
        <f>IF([7]Ficha3!$AD$29="","",[7]Ficha3!$AD$29)</f>
        <v>Todos los procesos en el Sistema Integrado de Gestión</v>
      </c>
      <c r="H91" s="422" t="s">
        <v>576</v>
      </c>
      <c r="I91" s="422" t="s">
        <v>259</v>
      </c>
      <c r="J91" s="422" t="s">
        <v>399</v>
      </c>
      <c r="K91" s="455" t="str">
        <f>IF([7]Ficha3!$J$72="","",[7]Ficha3!$J$72)</f>
        <v>Posible (3)</v>
      </c>
      <c r="L91" s="455" t="str">
        <f>IF([7]Ficha3!$J$79="","",[7]Ficha3!$J$79)</f>
        <v>Moderado (3)</v>
      </c>
      <c r="M91" s="459" t="str">
        <f>IF([7]Ficha3!$AP$68="","",[7]Ficha3!$AP$68)</f>
        <v>Extrema</v>
      </c>
      <c r="N91" s="422" t="str">
        <f>IF([7]Ficha3!$AP$72="","",[7]Ficha3!$AP$72)</f>
        <v>La probalidad de que se materialice el riesgo es extrema, por lo tanto es necesario implementar acciones de mejora inmediatas. Si no estan almacenados y digitados los archivos fisicos podemos incurrir en sanciones legales por perdida de informacion</v>
      </c>
      <c r="O91" s="422" t="str">
        <f>CONCATENATE(IF([7]Ficha3!$D$87="","",[7]Ficha3!$D$87),"
",IF([7]Ficha3!$D$88="","",[7]Ficha3!$D$88),"
",IF([7]Ficha3!$D$89="","",[7]Ficha3!$D$89),"
",IF([7]Ficha3!$D$90="","",[7]Ficha3!$D$90),"
",IF([7]Ficha3!$D$91="","",[7]Ficha3!$D$91),"
",IF([7]Ficha3!$D$92="","",[7]Ficha3!$D$92),"
",IF([7]Ficha3!$D$93="","",[7]Ficha3!$D$93),"
",IF([7]Ficha3!$D$94="","",[7]Ficha3!$D$94),"
",IF([7]Ficha3!$D$95="","",[7]Ficha3!$D$95),"
",IF([7]Ficha3!$D$96="","",[7]Ficha3!$D$96))</f>
        <v xml:space="preserve">Habilitar un nuevo espacio para el almacenamiento de la informacion
</v>
      </c>
      <c r="P91" s="457" t="str">
        <f>CONCATENATE(IF([7]Ficha3!$AL$87="","",[7]Ficha3!$AL$87),"
",IF([7]Ficha3!$AL$88="","",[7]Ficha3!$AL$88),"
",IF([7]Ficha3!$AL$89="","",[7]Ficha3!$AL$89),"
",IF([7]Ficha3!$AL$90="","",[7]Ficha3!$AL$90),"
",IF([7]Ficha3!$AL$91="","",[7]Ficha3!$AL$91),"
",IF([7]Ficha3!$AL$92="","",[7]Ficha3!$AL$92),"
",IF([7]Ficha3!$AL$93="","",[7]Ficha3!$AL$93),"
",IF([7]Ficha3!$AL$94="","",[7]Ficha3!$AL$94),"
",IF([7]Ficha3!$AL$95="","",[7]Ficha3!$AL$95),"
",IF([7]Ficha3!$AL$96="","",[7]Ficha3!$AL$96))</f>
        <v xml:space="preserve">Fuerte
</v>
      </c>
      <c r="Q91" s="457" t="str">
        <f>CONCATENATE(IF([7]Ficha3!$AR$87="","",[7]Ficha3!$AR$87),"
",IF([7]Ficha3!$AR$88="","",[7]Ficha3!$AR$88),"
",IF([7]Ficha3!$AR$89="","",[7]Ficha3!$AR$89),"
",IF([7]Ficha3!$AR$90="","",[7]Ficha3!$AR$90),"
",IF([7]Ficha3!$AR$91="","",[7]Ficha3!$AR$91),"
",IF([7]Ficha3!$AR$92="","",[7]Ficha3!$AR$92),"
",IF([7]Ficha3!$AR$93="","",[7]Ficha3!$AR$93),"
",IF([7]Ficha3!$AR$94="","",[7]Ficha3!$AR$94),"
",IF([7]Ficha3!$AR$95="","",[7]Ficha3!$AR$95),"
",IF([7]Ficha3!$AR$96="","",[7]Ficha3!$AR$96))</f>
        <v xml:space="preserve">Moderado
</v>
      </c>
      <c r="R91" s="457" t="str">
        <f>CONCATENATE(IF([7]Ficha3!$AT$87="","",[7]Ficha3!$AT$87),"
",IF([7]Ficha3!$AT$88="","",[7]Ficha3!$AT$88),"
",IF([7]Ficha3!$AT$89="","",[7]Ficha3!$AT$89),"
",IF([7]Ficha3!$AT$90="","",[7]Ficha3!$AT$90),"
",IF([7]Ficha3!$AT$91="","",[7]Ficha3!$AT$91),"
",IF([7]Ficha3!$AT$92="","",[7]Ficha3!$AT$92),"
",IF([7]Ficha3!$AT$93="","",[7]Ficha3!$AT$93),"
",IF([7]Ficha3!$AT$94="","",[7]Ficha3!$AT$94),"
",IF([7]Ficha3!$AT$95="","",[7]Ficha3!$AT$95),"
",IF([7]Ficha3!$AT$96="","",[7]Ficha3!$AT$96))</f>
        <v xml:space="preserve">Moderado
</v>
      </c>
      <c r="S91" s="459" t="str">
        <f>IF([7]Ficha3!$AW$87="","",[7]Ficha3!$AW$87)</f>
        <v>Moderado</v>
      </c>
      <c r="T91" s="457" t="str">
        <f>IF([7]Ficha3!$AZ$87="","",[7]Ficha3!$AZ$87)</f>
        <v>No disminuye</v>
      </c>
      <c r="U91" s="422" t="str">
        <f>CONCATENATE(IF([7]Ficha3!$D$102="","",[7]Ficha3!$D$102),"
",IF([7]Ficha3!$D$103="","",[7]Ficha3!$D$103),"
",IF([7]Ficha3!$D$104="","",[7]Ficha3!$D$104),"
",IF([7]Ficha3!$D$105="","",[7]Ficha3!$D$105),"
",IF([7]Ficha3!$D$106="","",[7]Ficha3!$D$106),"
",IF([7]Ficha3!$D$107="","",[7]Ficha3!$D$107),"
",IF([7]Ficha3!$D$108="","",[7]Ficha3!$D$108),"
",IF([7]Ficha3!$D$109="","",[7]Ficha3!$D$109),"
",IF([7]Ficha3!$D$110="","",[7]Ficha3!$D$110),"
",IF([7]Ficha3!$D$111="","",[7]Ficha3!$D$111))</f>
        <v xml:space="preserve">Traladar el archivo de sitio de almacenamiento
</v>
      </c>
      <c r="V91" s="457" t="str">
        <f>CONCATENATE(IF([7]Ficha3!$AL$102="","",[7]Ficha3!$AL$102),"
",IF([7]Ficha3!$AL$103="","",[7]Ficha3!$AL$103),"
",IF([7]Ficha3!$AL$104="","",[7]Ficha3!$AL$104),"
",IF([7]Ficha3!$AL$105="","",[7]Ficha3!$AL$105),"
",IF([7]Ficha3!$AL$106="","",[7]Ficha3!$AL$106),"
",IF([7]Ficha3!$AL$107="","",[7]Ficha3!$AL$107),"
",IF([7]Ficha3!$AL$108="","",[7]Ficha3!$AL$108),"
",IF([7]Ficha3!$AL$109="","",[7]Ficha3!$AL$109),"
",IF([7]Ficha3!$AL$110="","",[7]Ficha3!$AL$110),"
",IF([7]Ficha3!$AL$111="","",[7]Ficha3!$AL$111))</f>
        <v xml:space="preserve">Fuerte
</v>
      </c>
      <c r="W91" s="457" t="str">
        <f>CONCATENATE(IF([7]Ficha3!$AR$102="","",[7]Ficha3!$AR$102),"
",IF([7]Ficha3!$AR$103="","",[7]Ficha3!$AR$103),"
",IF([7]Ficha3!$AR$104="","",[7]Ficha3!$AR$104),"
",IF([7]Ficha3!$AR$105="","",[7]Ficha3!$AR$105),"
",IF([7]Ficha3!$AR$106="","",[7]Ficha3!$AR$106),"
",IF([7]Ficha3!$AR$107="","",[7]Ficha3!$AR$107),"
",IF([7]Ficha3!$AR$108="","",[7]Ficha3!$AR$108),"
",IF([7]Ficha3!$AR$109="","",[7]Ficha3!$AR$109),"
",IF([7]Ficha3!$AR$110="","",[7]Ficha3!$AR$110),"
",IF([7]Ficha3!$AR$111="","",[7]Ficha3!$AR$111))</f>
        <v xml:space="preserve">Moderado
</v>
      </c>
      <c r="X91" s="457" t="str">
        <f>CONCATENATE(IF([7]Ficha3!$AT$102="","",[7]Ficha3!$AT$102),"
",IF([7]Ficha3!$AT$103="","",[7]Ficha3!$AT$103),"
",IF([7]Ficha3!$AT$104="","",[7]Ficha3!$AT$104),"
",IF([7]Ficha3!$AT$105="","",[7]Ficha3!$AT$105),"
",IF([7]Ficha3!$AT$106="","",[7]Ficha3!$AT$106),"
",IF([7]Ficha3!$AT$107="","",[7]Ficha3!$AT$107),"
",IF([7]Ficha3!$AT$108="","",[7]Ficha3!$AT$108),"
",IF([7]Ficha3!$AT$109="","",[7]Ficha3!$AT$109),"
",IF([7]Ficha3!$AT$110="","",[7]Ficha3!$AT$110),"
",IF([7]Ficha3!$AT$111="","",[7]Ficha3!$AT$111))</f>
        <v xml:space="preserve">Moderado
</v>
      </c>
      <c r="Y91" s="459" t="str">
        <f>IF([7]Ficha3!$AW$102="","",[7]Ficha3!$AW$102)</f>
        <v>Moderado</v>
      </c>
      <c r="Z91" s="457" t="str">
        <f>IF([7]Ficha3!$AZ$102="","",[7]Ficha3!$AZ$102)</f>
        <v>No disminuye</v>
      </c>
      <c r="AA91" s="455" t="str">
        <f>IF([7]Ficha3!$J$127="","",[7]Ficha3!$J$127)</f>
        <v>Posible (3)</v>
      </c>
      <c r="AB91" s="455" t="str">
        <f>IF([7]Ficha3!$J$134="","",[7]Ficha3!$J$134)</f>
        <v>Moderado (3)</v>
      </c>
      <c r="AC91" s="479" t="str">
        <f>IF([7]Ficha3!$AP$126="","",[7]Ficha3!$AP$126)</f>
        <v>Alta</v>
      </c>
      <c r="AD91" s="422" t="str">
        <f>IF([7]Ficha3!$AP$130="","",[7]Ficha3!$AP$130)</f>
        <v>Se determina que la valoracion del riesgo residual es alta teniendo en cuenta el resultado de los controles ya existentes y se estableceran  acciones que eviten la materializacion del riesgo y se pueda reducir la ubicación del riesgo</v>
      </c>
      <c r="AE91" s="479" t="s">
        <v>43</v>
      </c>
      <c r="AF91" s="11" t="s">
        <v>567</v>
      </c>
      <c r="AG91" s="11" t="s">
        <v>568</v>
      </c>
      <c r="AH91" s="31" t="s">
        <v>569</v>
      </c>
      <c r="AI91" s="57" t="s">
        <v>570</v>
      </c>
      <c r="AJ91" s="57" t="s">
        <v>521</v>
      </c>
      <c r="AK91" s="11" t="s">
        <v>1048</v>
      </c>
      <c r="AL91" s="208">
        <v>0.6</v>
      </c>
      <c r="AM91" s="118" t="s">
        <v>968</v>
      </c>
      <c r="AN91" s="11" t="s">
        <v>563</v>
      </c>
      <c r="AO91" s="11" t="s">
        <v>565</v>
      </c>
      <c r="AP91" s="11" t="s">
        <v>566</v>
      </c>
      <c r="AQ91" s="11" t="s">
        <v>562</v>
      </c>
      <c r="AR91" s="97" t="s">
        <v>564</v>
      </c>
      <c r="AS91" s="11" t="s">
        <v>975</v>
      </c>
      <c r="AT91" s="229">
        <v>0.5</v>
      </c>
      <c r="AU91" s="120" t="s">
        <v>984</v>
      </c>
      <c r="AV91" s="445" t="s">
        <v>891</v>
      </c>
      <c r="AW91" s="422" t="s">
        <v>892</v>
      </c>
      <c r="AX91" s="443" t="s">
        <v>893</v>
      </c>
    </row>
    <row r="92" spans="1:51" s="54" customFormat="1" ht="145.5" customHeight="1" x14ac:dyDescent="0.25">
      <c r="A92" s="354"/>
      <c r="B92" s="483"/>
      <c r="C92" s="483"/>
      <c r="D92" s="486"/>
      <c r="E92" s="486"/>
      <c r="F92" s="417"/>
      <c r="G92" s="417"/>
      <c r="H92" s="417"/>
      <c r="I92" s="417"/>
      <c r="J92" s="417"/>
      <c r="K92" s="454"/>
      <c r="L92" s="454"/>
      <c r="M92" s="413"/>
      <c r="N92" s="417"/>
      <c r="O92" s="417"/>
      <c r="P92" s="411"/>
      <c r="Q92" s="411"/>
      <c r="R92" s="411"/>
      <c r="S92" s="413"/>
      <c r="T92" s="411"/>
      <c r="U92" s="417"/>
      <c r="V92" s="411"/>
      <c r="W92" s="411"/>
      <c r="X92" s="411"/>
      <c r="Y92" s="413"/>
      <c r="Z92" s="411"/>
      <c r="AA92" s="454"/>
      <c r="AB92" s="454"/>
      <c r="AC92" s="415"/>
      <c r="AD92" s="417"/>
      <c r="AE92" s="415"/>
      <c r="AF92" s="31" t="s">
        <v>571</v>
      </c>
      <c r="AG92" s="11" t="s">
        <v>572</v>
      </c>
      <c r="AH92" s="11" t="s">
        <v>573</v>
      </c>
      <c r="AI92" s="57" t="s">
        <v>574</v>
      </c>
      <c r="AJ92" s="57" t="s">
        <v>575</v>
      </c>
      <c r="AK92" s="133" t="s">
        <v>1049</v>
      </c>
      <c r="AL92" s="211">
        <v>0.5</v>
      </c>
      <c r="AM92" s="118" t="s">
        <v>968</v>
      </c>
      <c r="AN92" s="11" t="s">
        <v>559</v>
      </c>
      <c r="AO92" s="11" t="s">
        <v>560</v>
      </c>
      <c r="AP92" s="11" t="s">
        <v>561</v>
      </c>
      <c r="AQ92" s="11" t="s">
        <v>536</v>
      </c>
      <c r="AR92" s="97" t="s">
        <v>537</v>
      </c>
      <c r="AS92" s="133" t="s">
        <v>941</v>
      </c>
      <c r="AT92" s="230">
        <v>1</v>
      </c>
      <c r="AU92" s="164" t="s">
        <v>985</v>
      </c>
      <c r="AV92" s="474"/>
      <c r="AW92" s="417"/>
      <c r="AX92" s="477"/>
    </row>
    <row r="93" spans="1:51" s="54" customFormat="1" ht="99.95" customHeight="1" x14ac:dyDescent="0.25">
      <c r="A93" s="354"/>
      <c r="B93" s="418" t="str">
        <f>IF([7]Ficha4!$V$13="","",[7]Ficha4!$V$13)</f>
        <v xml:space="preserve">Riesgo de Gestión </v>
      </c>
      <c r="C93" s="418" t="str">
        <f>IF([7]Ficha3!$AY$24="","",[7]Ficha3!$AY$24)</f>
        <v>Operativo</v>
      </c>
      <c r="D93" s="484" t="s">
        <v>260</v>
      </c>
      <c r="E93" s="484" t="s">
        <v>400</v>
      </c>
      <c r="F93" s="422" t="str">
        <f>CONCATENATE(IF([7]Ficha4!$D$29="","",[7]Ficha4!$D$29),"
",IF([7]Ficha4!$D$30="","",[7]Ficha4!$D$30),"
",IF([7]Ficha4!$D$31="","",[7]Ficha4!$D$31),"
",IF([7]Ficha4!$D$32="","",[7]Ficha4!$D$32),"
",IF([7]Ficha4!$D$33="","",[7]Ficha4!$D$33),"
",IF([7]Ficha4!$D$34="","",[7]Ficha4!$D$34))</f>
        <v xml:space="preserve">--- Todos los Trámites
</v>
      </c>
      <c r="G93" s="422" t="str">
        <f>IF([7]Ficha4!$AD$29="","",[7]Ficha4!$AD$29)</f>
        <v>Todos los procesos en el Sistema Integrado de Gestión</v>
      </c>
      <c r="H93" s="422" t="s">
        <v>585</v>
      </c>
      <c r="I93" s="422" t="s">
        <v>586</v>
      </c>
      <c r="J93" s="422" t="s">
        <v>401</v>
      </c>
      <c r="K93" s="521" t="str">
        <f>IF([7]Ficha4!$J$72="","",[7]Ficha4!$J$72)</f>
        <v>Posible (3)</v>
      </c>
      <c r="L93" s="521" t="str">
        <f>IF([7]Ficha4!$J$79="","",[7]Ficha4!$J$79)</f>
        <v>Moderado (3)</v>
      </c>
      <c r="M93" s="459" t="str">
        <f>IF([7]Ficha4!$AP$68="","",[7]Ficha4!$AP$68)</f>
        <v>Alta</v>
      </c>
      <c r="N93" s="422" t="s">
        <v>402</v>
      </c>
      <c r="O93" s="422" t="str">
        <f>CONCATENATE(IF([7]Ficha4!$D$87="","",[7]Ficha4!$D$87),"
",IF([7]Ficha4!$D$88="","",[7]Ficha4!$D$88),"
",IF([7]Ficha4!$D$89="","",[7]Ficha4!$D$89),"
",IF([7]Ficha4!$D$90="","",[7]Ficha4!$D$90),"
",IF([7]Ficha4!$D$91="","",[7]Ficha4!$D$91),"
",IF([7]Ficha4!$D$92="","",[7]Ficha4!$D$92),"
",IF([7]Ficha4!$D$93="","",[7]Ficha4!$D$93),"
",IF([7]Ficha4!$D$94="","",[7]Ficha4!$D$94),"
",IF([7]Ficha4!$D$95="","",[7]Ficha4!$D$95),"
",IF([7]Ficha4!$D$96="","",[7]Ficha4!$D$96))</f>
        <v xml:space="preserve">Realizar cronograma de mantenimiento
Dar aplicación al plan de emergencia
</v>
      </c>
      <c r="P93" s="457" t="str">
        <f>CONCATENATE(IF([7]Ficha4!$AL$87="","",[7]Ficha4!$AL$87),"
",IF([7]Ficha4!$AL$88="","",[7]Ficha4!$AL$88),"
",IF([7]Ficha4!$AL$89="","",[7]Ficha4!$AL$89),"
",IF([7]Ficha4!$AL$90="","",[7]Ficha4!$AL$90),"
",IF([7]Ficha4!$AL$91="","",[7]Ficha4!$AL$91),"
",IF([7]Ficha4!$AL$92="","",[7]Ficha4!$AL$92),"
",IF([7]Ficha4!$AL$93="","",[7]Ficha4!$AL$93),"
",IF([7]Ficha4!$AL$94="","",[7]Ficha4!$AL$94),"
",IF([7]Ficha4!$AL$95="","",[7]Ficha4!$AL$95),"
",IF([7]Ficha4!$AL$96="","",[7]Ficha4!$AL$96))</f>
        <v xml:space="preserve">Moderado
Moderado
</v>
      </c>
      <c r="Q93" s="457" t="str">
        <f>CONCATENATE(IF([7]Ficha4!$AR$87="","",[7]Ficha4!$AR$87),"
",IF([7]Ficha4!$AR$88="","",[7]Ficha4!$AR$88),"
",IF([7]Ficha4!$AR$89="","",[7]Ficha4!$AR$89),"
",IF([7]Ficha4!$AR$90="","",[7]Ficha4!$AR$90),"
",IF([7]Ficha4!$AR$91="","",[7]Ficha4!$AR$91),"
",IF([7]Ficha4!$AR$92="","",[7]Ficha4!$AR$92),"
",IF([7]Ficha4!$AR$93="","",[7]Ficha4!$AR$93),"
",IF([7]Ficha4!$AR$94="","",[7]Ficha4!$AR$94),"
",IF([7]Ficha4!$AR$95="","",[7]Ficha4!$AR$95),"
",IF([7]Ficha4!$AR$96="","",[7]Ficha4!$AR$96))</f>
        <v xml:space="preserve">Moderado
Moderado
</v>
      </c>
      <c r="R93" s="457" t="str">
        <f>CONCATENATE(IF([7]Ficha4!$AT$87="","",[7]Ficha4!$AT$87),"
",IF([7]Ficha4!$AT$88="","",[7]Ficha4!$AT$88),"
",IF([7]Ficha4!$AT$89="","",[7]Ficha4!$AT$89),"
",IF([7]Ficha4!$AT$90="","",[7]Ficha4!$AT$90),"
",IF([7]Ficha4!$AT$91="","",[7]Ficha4!$AT$91),"
",IF([7]Ficha4!$AT$92="","",[7]Ficha4!$AT$92),"
",IF([7]Ficha4!$AT$93="","",[7]Ficha4!$AT$93),"
",IF([7]Ficha4!$AT$94="","",[7]Ficha4!$AT$94),"
",IF([7]Ficha4!$AT$95="","",[7]Ficha4!$AT$95),"
",IF([7]Ficha4!$AT$96="","",[7]Ficha4!$AT$96))</f>
        <v xml:space="preserve">Moderado
Moderado
</v>
      </c>
      <c r="S93" s="459" t="str">
        <f>IF([7]Ficha4!$AW$87="","",[7]Ficha4!$AW$87)</f>
        <v>Moderado</v>
      </c>
      <c r="T93" s="457" t="str">
        <f>IF([7]Ficha4!$AZ$87="","",[7]Ficha4!$AZ$87)</f>
        <v>No disminuye</v>
      </c>
      <c r="U93" s="457" t="str">
        <f>CONCATENATE(IF([7]Ficha4!$D$102="","",[7]Ficha4!$D$102),"
",IF([7]Ficha4!$D$103="","",[7]Ficha4!$D$103),"
",IF([7]Ficha4!$D$104="","",[7]Ficha4!$D$104),"
",IF([7]Ficha4!$D$105="","",[7]Ficha4!$D$105),"
",IF([7]Ficha4!$D$106="","",[7]Ficha4!$D$106),"
",IF([7]Ficha4!$D$107="","",[7]Ficha4!$D$107),"
",IF([7]Ficha4!$D$108="","",[7]Ficha4!$D$108),"
",IF([7]Ficha4!$D$109="","",[7]Ficha4!$D$109),"
",IF([7]Ficha4!$D$110="","",[7]Ficha4!$D$110),"
",IF([7]Ficha4!$D$111="","",[7]Ficha4!$D$111))</f>
        <v xml:space="preserve">
</v>
      </c>
      <c r="V93" s="457" t="str">
        <f>CONCATENATE(IF([7]Ficha4!$AL$102="","",[7]Ficha4!$AL$102),"
",IF([7]Ficha4!$AL$103="","",[7]Ficha4!$AL$103),"
",IF([7]Ficha4!$AL$104="","",[7]Ficha4!$AL$104),"
",IF([7]Ficha4!$AL$105="","",[7]Ficha4!$AL$105),"
",IF([7]Ficha4!$AL$106="","",[7]Ficha4!$AL$106),"
",IF([7]Ficha4!$AL$107="","",[7]Ficha4!$AL$107),"
",IF([7]Ficha4!$AL$108="","",[7]Ficha4!$AL$108),"
",IF([7]Ficha4!$AL$109="","",[7]Ficha4!$AL$109),"
",IF([7]Ficha4!$AL$110="","",[7]Ficha4!$AL$110),"
",IF([7]Ficha4!$AL$111="","",[7]Ficha4!$AL$111))</f>
        <v xml:space="preserve">
</v>
      </c>
      <c r="W93" s="457" t="str">
        <f>CONCATENATE(IF([7]Ficha4!$AR$102="","",[7]Ficha4!$AR$102),"
",IF([7]Ficha4!$AR$103="","",[7]Ficha4!$AR$103),"
",IF([7]Ficha4!$AR$104="","",[7]Ficha4!$AR$104),"
",IF([7]Ficha4!$AR$105="","",[7]Ficha4!$AR$105),"
",IF([7]Ficha4!$AR$106="","",[7]Ficha4!$AR$106),"
",IF([7]Ficha4!$AR$107="","",[7]Ficha4!$AR$107),"
",IF([7]Ficha4!$AR$108="","",[7]Ficha4!$AR$108),"
",IF([7]Ficha4!$AR$109="","",[7]Ficha4!$AR$109),"
",IF([7]Ficha4!$AR$110="","",[7]Ficha4!$AR$110),"
",IF([7]Ficha4!$AR$111="","",[7]Ficha4!$AR$111))</f>
        <v xml:space="preserve">
</v>
      </c>
      <c r="X93" s="457" t="str">
        <f>CONCATENATE(IF([7]Ficha4!$AT$102="","",[7]Ficha4!$AT$102),"
",IF([7]Ficha4!$AT$103="","",[7]Ficha4!$AT$103),"
",IF([7]Ficha4!$AT$104="","",[7]Ficha4!$AT$104),"
",IF([7]Ficha4!$AT$105="","",[7]Ficha4!$AT$105),"
",IF([7]Ficha4!$AT$106="","",[7]Ficha4!$AT$106),"
",IF([7]Ficha4!$AT$107="","",[7]Ficha4!$AT$107),"
",IF([7]Ficha4!$AT$108="","",[7]Ficha4!$AT$108),"
",IF([7]Ficha4!$AT$109="","",[7]Ficha4!$AT$109),"
",IF([7]Ficha4!$AT$110="","",[7]Ficha4!$AT$110),"
",IF([7]Ficha4!$AT$111="","",[7]Ficha4!$AT$111))</f>
        <v xml:space="preserve">
</v>
      </c>
      <c r="Y93" s="459" t="str">
        <f>IF([7]Ficha4!$AW$102="","",[7]Ficha4!$AW$102)</f>
        <v/>
      </c>
      <c r="Z93" s="457" t="str">
        <f>IF([7]Ficha4!$AZ$102="","",[7]Ficha4!$AZ$102)</f>
        <v/>
      </c>
      <c r="AA93" s="455" t="str">
        <f>IF([7]Ficha4!$J$127="","",[7]Ficha4!$J$127)</f>
        <v>Posible (3)</v>
      </c>
      <c r="AB93" s="455" t="str">
        <f>IF([7]Ficha4!$J$134="","",[7]Ficha4!$J$134)</f>
        <v>Moderado (3)</v>
      </c>
      <c r="AC93" s="479" t="str">
        <f>IF([7]Ficha4!$AP$126="","",[7]Ficha4!$AP$126)</f>
        <v>Alta</v>
      </c>
      <c r="AD93" s="422" t="str">
        <f>IF([7]Ficha4!$AP$130="","",[7]Ficha4!$AP$130)</f>
        <v>Se determina que la valoracion del riesgo residual es alta teniendo en cuenta el resultado de los controles ya existentes y se estableceran  acciones que eviten la materializacion del riesgo y se pueda reducir la ubicación del riesgo</v>
      </c>
      <c r="AE93" s="479" t="s">
        <v>43</v>
      </c>
      <c r="AF93" s="11" t="s">
        <v>577</v>
      </c>
      <c r="AG93" s="11" t="s">
        <v>578</v>
      </c>
      <c r="AH93" s="11" t="s">
        <v>579</v>
      </c>
      <c r="AI93" s="60" t="s">
        <v>580</v>
      </c>
      <c r="AJ93" s="60" t="s">
        <v>480</v>
      </c>
      <c r="AK93" s="279" t="s">
        <v>972</v>
      </c>
      <c r="AL93" s="211" t="s">
        <v>897</v>
      </c>
      <c r="AM93" s="163" t="s">
        <v>978</v>
      </c>
      <c r="AN93" s="422" t="s">
        <v>587</v>
      </c>
      <c r="AO93" s="422" t="s">
        <v>588</v>
      </c>
      <c r="AP93" s="422" t="s">
        <v>589</v>
      </c>
      <c r="AQ93" s="514" t="s">
        <v>590</v>
      </c>
      <c r="AR93" s="514" t="s">
        <v>591</v>
      </c>
      <c r="AS93" s="457"/>
      <c r="AT93" s="518"/>
      <c r="AU93" s="516"/>
      <c r="AV93" s="445" t="s">
        <v>894</v>
      </c>
      <c r="AW93" s="422" t="s">
        <v>895</v>
      </c>
      <c r="AX93" s="443" t="s">
        <v>403</v>
      </c>
    </row>
    <row r="94" spans="1:51" s="54" customFormat="1" ht="99.95" customHeight="1" thickBot="1" x14ac:dyDescent="0.3">
      <c r="A94" s="513"/>
      <c r="B94" s="419"/>
      <c r="C94" s="419"/>
      <c r="D94" s="487"/>
      <c r="E94" s="487"/>
      <c r="F94" s="423"/>
      <c r="G94" s="423"/>
      <c r="H94" s="423"/>
      <c r="I94" s="423"/>
      <c r="J94" s="423"/>
      <c r="K94" s="522"/>
      <c r="L94" s="522"/>
      <c r="M94" s="460"/>
      <c r="N94" s="423"/>
      <c r="O94" s="423"/>
      <c r="P94" s="458"/>
      <c r="Q94" s="458"/>
      <c r="R94" s="458"/>
      <c r="S94" s="460"/>
      <c r="T94" s="458"/>
      <c r="U94" s="458"/>
      <c r="V94" s="458"/>
      <c r="W94" s="458"/>
      <c r="X94" s="458"/>
      <c r="Y94" s="460"/>
      <c r="Z94" s="458"/>
      <c r="AA94" s="456"/>
      <c r="AB94" s="456"/>
      <c r="AC94" s="520"/>
      <c r="AD94" s="423"/>
      <c r="AE94" s="415"/>
      <c r="AF94" s="139" t="s">
        <v>581</v>
      </c>
      <c r="AG94" s="139" t="s">
        <v>582</v>
      </c>
      <c r="AH94" s="139" t="s">
        <v>583</v>
      </c>
      <c r="AI94" s="165" t="s">
        <v>584</v>
      </c>
      <c r="AJ94" s="165" t="s">
        <v>480</v>
      </c>
      <c r="AK94" s="275" t="s">
        <v>938</v>
      </c>
      <c r="AL94" s="212" t="s">
        <v>897</v>
      </c>
      <c r="AM94" s="163" t="s">
        <v>978</v>
      </c>
      <c r="AN94" s="423"/>
      <c r="AO94" s="423"/>
      <c r="AP94" s="423"/>
      <c r="AQ94" s="515"/>
      <c r="AR94" s="515"/>
      <c r="AS94" s="458"/>
      <c r="AT94" s="519"/>
      <c r="AU94" s="517"/>
      <c r="AV94" s="446"/>
      <c r="AW94" s="423"/>
      <c r="AX94" s="444"/>
    </row>
    <row r="95" spans="1:51" s="113" customFormat="1" ht="12.95" customHeight="1" thickBot="1" x14ac:dyDescent="0.3">
      <c r="AL95" s="309"/>
      <c r="AM95" s="309"/>
      <c r="AN95" s="309"/>
      <c r="AT95" s="228"/>
    </row>
    <row r="96" spans="1:51" s="54" customFormat="1" ht="140.25" customHeight="1" thickBot="1" x14ac:dyDescent="0.3">
      <c r="A96" s="353" t="s">
        <v>155</v>
      </c>
      <c r="B96" s="416" t="s">
        <v>49</v>
      </c>
      <c r="C96" s="416" t="s">
        <v>147</v>
      </c>
      <c r="D96" s="447" t="s">
        <v>156</v>
      </c>
      <c r="E96" s="447" t="s">
        <v>160</v>
      </c>
      <c r="F96" s="416" t="s">
        <v>84</v>
      </c>
      <c r="G96" s="465" t="str">
        <f>IF([8]Ficha1!$AD$29="","",[8]Ficha1!$AD$29)</f>
        <v>Todos los procesos en el Sistema Integrado de Gestión</v>
      </c>
      <c r="H96" s="465" t="str">
        <f>CONCATENATE(IF([8]Ficha1!$J$39="","",[8]Ficha1!$J$39),"
",IF([8]Ficha1!$J$40="","",[8]Ficha1!$J$40),"
",IF([8]Ficha1!$J$41="","",[8]Ficha1!$J$41),"
",IF([8]Ficha1!$J$42="","",[8]Ficha1!$J$42),"
",IF([8]Ficha1!$J$43="","",[8]Ficha1!$J$43),"
",IF([8]Ficha1!$J$44="","",[8]Ficha1!$J$44),"
",IF([8]Ficha1!$J$45="","",[8]Ficha1!$J$45),"
",IF([8]Ficha1!$J$46="","",[8]Ficha1!$J$46),"
",IF([8]Ficha1!$J$47="","",[8]Ficha1!$J$47),"
",IF([8]Ficha1!$J$48="","",[8]Ficha1!$J$48))</f>
        <v xml:space="preserve">Falta de actualización de la documentación de metodologías que incluye procedimientos, guía, formatos,etc para llevar a cabo una adecuada  gestión TICS.
</v>
      </c>
      <c r="I96" s="465" t="str">
        <f>CONCATENATE(IF([8]Ficha1!$J$51="","",[8]Ficha1!$J$51),"
",IF([8]Ficha1!$J$52="","",[8]Ficha1!$J$52),"
",IF([8]Ficha1!$J$53="","",[8]Ficha1!$J$53),"
",IF([8]Ficha1!$J$54="","",[8]Ficha1!$J$54),"
",IF([8]Ficha1!$J$55="","",[8]Ficha1!$J$55),"
",IF([8]Ficha1!$J$56="","",[8]Ficha1!$J$56),"
",IF([8]Ficha1!$J$57="","",[8]Ficha1!$J$57),"
",IF([8]Ficha1!$J$58="","",[8]Ficha1!$J$58),"
",IF([8]Ficha1!$J$59="","",[8]Ficha1!$J$59),"
",IF([8]Ficha1!$J$60="","",[8]Ficha1!$J$60))</f>
        <v xml:space="preserve">
</v>
      </c>
      <c r="J96" s="465" t="str">
        <f>CONCATENATE(IF([8]Ficha1!$AD$39="","",[8]Ficha1!$AD$39),"
",IF([8]Ficha1!$AD$40="","",[8]Ficha1!$AD$40),"
",IF([8]Ficha1!$AD$41="","",[8]Ficha1!$AD$41),"
",IF([8]Ficha1!$AD$42="","",[8]Ficha1!$AD$42),"
",IF([8]Ficha1!$AD$43="","",[8]Ficha1!$AD$43),"
",IF([8]Ficha1!$AD$44="","",[8]Ficha1!$AD$44),"
",IF([8]Ficha1!$AD$45="","",[8]Ficha1!$AD$45),"
",IF([8]Ficha1!$AD$46="","",[8]Ficha1!$AD$46),"
",IF([8]Ficha1!$AD$47="","",[8]Ficha1!$AD$47),"
",IF([8]Ficha1!$AD$48="","",[8]Ficha1!$AD$48),"
",IF([8]Ficha1!$AD$49="","",[8]Ficha1!$AD$49),"
",IF([8]Ficha1!$AD$50="","",[8]Ficha1!$AD$50),"
",IF([8]Ficha1!$AD$51="","",[8]Ficha1!$AD$51),"
",IF([8]Ficha1!$AD$52="","",[8]Ficha1!$AD$52),"
",IF([8]Ficha1!$AD$53="","",[8]Ficha1!$AD$53),"
",IF([8]Ficha1!$AD$54="","",[8]Ficha1!$AD$54),"
",IF([8]Ficha1!$AD$55="","",[8]Ficha1!$AD$55),"
",IF([8]Ficha1!$AD$56="","",[8]Ficha1!$AD$56),"
",IF([8]Ficha1!$AD$57="","",[8]Ficha1!$AD$57),"
",IF([8]Ficha1!$AD$58="","",[8]Ficha1!$AD$58),"
",IF([8]Ficha1!$AD$59="","",[8]Ficha1!$AD$59),"
",IF([8]Ficha1!$AD$60="","",[8]Ficha1!$AD$60))</f>
        <v xml:space="preserve">
Retraso en las actividades diarias a realizar por parte de los funcionarios de la entidad
</v>
      </c>
      <c r="K96" s="494" t="str">
        <f>IF([8]Ficha1!$J$72="","",[8]Ficha1!$J$72)</f>
        <v>Posible (3)</v>
      </c>
      <c r="L96" s="494" t="str">
        <f>IF([8]Ficha1!$J$79="","",[8]Ficha1!$J$79)</f>
        <v>Menor (2)</v>
      </c>
      <c r="M96" s="496" t="str">
        <f>IF([8]Ficha1!$AP$68="","",[8]Ficha1!$AP$68)</f>
        <v>Moderada</v>
      </c>
      <c r="N96" s="465" t="str">
        <f>IF([8]Ficha1!$AP$72="","",[8]Ficha1!$AP$72)</f>
        <v/>
      </c>
      <c r="O96" s="465" t="str">
        <f>CONCATENATE(IF([8]Ficha1!$D$87="","",[8]Ficha1!$D$87),"
",IF([8]Ficha1!$D$88="","",[8]Ficha1!$D$88),"
",IF([8]Ficha1!$D$89="","",[8]Ficha1!$D$89),"
",IF([8]Ficha1!$D$90="","",[8]Ficha1!$D$90),"
",IF([8]Ficha1!$D$91="","",[8]Ficha1!$D$91),"
",IF([8]Ficha1!$D$92="","",[8]Ficha1!$D$92),"
",IF([8]Ficha1!$D$93="","",[8]Ficha1!$D$93),"
",IF([8]Ficha1!$D$94="","",[8]Ficha1!$D$94),"
",IF([8]Ficha1!$D$95="","",[8]Ficha1!$D$95),"
",IF([8]Ficha1!$D$96="","",[8]Ficha1!$D$96))</f>
        <v xml:space="preserve">Realizar el levantamiento de necesidades funcionales del personal
Validar las necesidades funcionales del funcionario y/o contratista antes de la asignación del equipo de computo.
</v>
      </c>
      <c r="P96" s="502" t="str">
        <f>CONCATENATE(IF([8]Ficha1!$AL$87="","",[8]Ficha1!$AL$87),"
",IF([8]Ficha1!$AL$88="","",[8]Ficha1!$AL$88),"
",IF([8]Ficha1!$AL$89="","",[8]Ficha1!$AL$89),"
",IF([8]Ficha1!$AL$90="","",[8]Ficha1!$AL$90),"
",IF([8]Ficha1!$AL$91="","",[8]Ficha1!$AL$91),"
",IF([8]Ficha1!$AL$92="","",[8]Ficha1!$AL$92),"
",IF([8]Ficha1!$AL$93="","",[8]Ficha1!$AL$93),"
",IF([8]Ficha1!$AL$94="","",[8]Ficha1!$AL$94),"
",IF([8]Ficha1!$AL$95="","",[8]Ficha1!$AL$95),"
",IF([8]Ficha1!$AL$96="","",[8]Ficha1!$AL$96))</f>
        <v xml:space="preserve">Fuerte
Fuerte
</v>
      </c>
      <c r="Q96" s="502" t="str">
        <f>CONCATENATE(IF([8]Ficha1!$AR$87="","",[8]Ficha1!$AR$87),"
",IF([8]Ficha1!$AR$88="","",[8]Ficha1!$AR$88),"
",IF([8]Ficha1!$AR$89="","",[8]Ficha1!$AR$89),"
",IF([8]Ficha1!$AR$90="","",[8]Ficha1!$AR$90),"
",IF([8]Ficha1!$AR$91="","",[8]Ficha1!$AR$91),"
",IF([8]Ficha1!$AR$92="","",[8]Ficha1!$AR$92),"
",IF([8]Ficha1!$AR$93="","",[8]Ficha1!$AR$93),"
",IF([8]Ficha1!$AR$94="","",[8]Ficha1!$AR$94),"
",IF([8]Ficha1!$AR$95="","",[8]Ficha1!$AR$95),"
",IF([8]Ficha1!$AR$96="","",[8]Ficha1!$AR$96))</f>
        <v xml:space="preserve">Fuerte
Fuerte
</v>
      </c>
      <c r="R96" s="502" t="str">
        <f>CONCATENATE(IF([8]Ficha1!$AT$87="","",[8]Ficha1!$AT$87),"
",IF([8]Ficha1!$AT$88="","",[8]Ficha1!$AT$88),"
",IF([8]Ficha1!$AT$89="","",[8]Ficha1!$AT$89),"
",IF([8]Ficha1!$AT$90="","",[8]Ficha1!$AT$90),"
",IF([8]Ficha1!$AT$91="","",[8]Ficha1!$AT$91),"
",IF([8]Ficha1!$AT$92="","",[8]Ficha1!$AT$92),"
",IF([8]Ficha1!$AT$93="","",[8]Ficha1!$AT$93),"
",IF([8]Ficha1!$AT$94="","",[8]Ficha1!$AT$94),"
",IF([8]Ficha1!$AT$95="","",[8]Ficha1!$AT$95),"
",IF([8]Ficha1!$AT$96="","",[8]Ficha1!$AT$96))</f>
        <v xml:space="preserve">Fuerte
Fuerte
</v>
      </c>
      <c r="S96" s="496" t="str">
        <f>IF([8]Ficha1!$AW$87="","",[8]Ficha1!$AW$87)</f>
        <v>Fuerte</v>
      </c>
      <c r="T96" s="502" t="str">
        <f>IF([8]Ficha1!$AZ$87="","",[8]Ficha1!$AZ$87)</f>
        <v>Directamente</v>
      </c>
      <c r="U96" s="465" t="str">
        <f>CONCATENATE(IF([8]Ficha1!$D$102="","",[8]Ficha1!$D$102),"
",IF([8]Ficha1!$D$103="","",[8]Ficha1!$D$103),"
",IF([8]Ficha1!$D$104="","",[8]Ficha1!$D$104),"
",IF([8]Ficha1!$D$105="","",[8]Ficha1!$D$105),"
",IF([8]Ficha1!$D$106="","",[8]Ficha1!$D$106),"
",IF([8]Ficha1!$D$107="","",[8]Ficha1!$D$107),"
",IF([8]Ficha1!$D$108="","",[8]Ficha1!$D$108),"
",IF([8]Ficha1!$D$109="","",[8]Ficha1!$D$109),"
",IF([8]Ficha1!$D$110="","",[8]Ficha1!$D$110),"
",IF([8]Ficha1!$D$111="","",[8]Ficha1!$D$111))</f>
        <v xml:space="preserve">
</v>
      </c>
      <c r="V96" s="465" t="str">
        <f>CONCATENATE(IF([8]Ficha1!$AL$102="","",[8]Ficha1!$AL$102),"
",IF([8]Ficha1!$AL$103="","",[8]Ficha1!$AL$103),"
",IF([8]Ficha1!$AL$104="","",[8]Ficha1!$AL$104),"
",IF([8]Ficha1!$AL$105="","",[8]Ficha1!$AL$105),"
",IF([8]Ficha1!$AL$106="","",[8]Ficha1!$AL$106),"
",IF([8]Ficha1!$AL$107="","",[8]Ficha1!$AL$107),"
",IF([8]Ficha1!$AL$108="","",[8]Ficha1!$AL$108),"
",IF([8]Ficha1!$AL$109="","",[8]Ficha1!$AL$109),"
",IF([8]Ficha1!$AL$110="","",[8]Ficha1!$AL$110),"
",IF([8]Ficha1!$AL$111="","",[8]Ficha1!$AL$111))</f>
        <v xml:space="preserve">
</v>
      </c>
      <c r="W96" s="465" t="str">
        <f>CONCATENATE(IF([8]Ficha1!$AR$102="","",[8]Ficha1!$AR$102),"
",IF([8]Ficha1!$AR$103="","",[8]Ficha1!$AR$103),"
",IF([8]Ficha1!$AR$104="","",[8]Ficha1!$AR$104),"
",IF([8]Ficha1!$AR$105="","",[8]Ficha1!$AR$105),"
",IF([8]Ficha1!$AR$106="","",[8]Ficha1!$AR$106),"
",IF([8]Ficha1!$AR$107="","",[8]Ficha1!$AR$107),"
",IF([8]Ficha1!$AR$108="","",[8]Ficha1!$AR$108),"
",IF([8]Ficha1!$AR$109="","",[8]Ficha1!$AR$109),"
",IF([8]Ficha1!$AR$110="","",[8]Ficha1!$AR$110),"
",IF([8]Ficha1!$AR$111="","",[8]Ficha1!$AR$111))</f>
        <v xml:space="preserve">
</v>
      </c>
      <c r="X96" s="465" t="str">
        <f>CONCATENATE(IF([8]Ficha1!$AT$102="","",[8]Ficha1!$AT$102),"
",IF([8]Ficha1!$AT$103="","",[8]Ficha1!$AT$103),"
",IF([8]Ficha1!$AT$104="","",[8]Ficha1!$AT$104),"
",IF([8]Ficha1!$AT$105="","",[8]Ficha1!$AT$105),"
",IF([8]Ficha1!$AT$106="","",[8]Ficha1!$AT$106),"
",IF([8]Ficha1!$AT$107="","",[8]Ficha1!$AT$107),"
",IF([8]Ficha1!$AT$108="","",[8]Ficha1!$AT$108),"
",IF([8]Ficha1!$AT$109="","",[8]Ficha1!$AT$109),"
",IF([8]Ficha1!$AT$110="","",[8]Ficha1!$AT$110),"
",IF([8]Ficha1!$AT$111="","",[8]Ficha1!$AT$111))</f>
        <v xml:space="preserve">
</v>
      </c>
      <c r="Y96" s="498" t="str">
        <f>IF([8]Ficha1!$AW$102="","",[8]Ficha1!$AW$102)</f>
        <v/>
      </c>
      <c r="Z96" s="465" t="str">
        <f>IF([8]Ficha1!$AZ$102="","",[8]Ficha1!$AZ$102)</f>
        <v/>
      </c>
      <c r="AA96" s="453" t="str">
        <f>IF([8]Ficha1!$J$127="","",[8]Ficha1!$J$127)</f>
        <v>Rara vez (1)</v>
      </c>
      <c r="AB96" s="453" t="str">
        <f>IF([8]Ficha1!$J$134="","",[8]Ficha1!$J$134)</f>
        <v>Menor (2)</v>
      </c>
      <c r="AC96" s="500" t="str">
        <f>IF([8]Ficha1!$AP$126="","",[8]Ficha1!$AP$126)</f>
        <v>Baja</v>
      </c>
      <c r="AD96" s="465" t="str">
        <f>IF([8]Ficha1!$AP$130="","",[8]Ficha1!$AP$130)</f>
        <v/>
      </c>
      <c r="AE96" s="467" t="s">
        <v>45</v>
      </c>
      <c r="AF96" s="258" t="s">
        <v>497</v>
      </c>
      <c r="AG96" s="30" t="s">
        <v>498</v>
      </c>
      <c r="AH96" s="30" t="s">
        <v>498</v>
      </c>
      <c r="AI96" s="30" t="s">
        <v>498</v>
      </c>
      <c r="AJ96" s="30" t="s">
        <v>498</v>
      </c>
      <c r="AK96" s="79"/>
      <c r="AL96" s="213"/>
      <c r="AM96" s="300" t="s">
        <v>969</v>
      </c>
      <c r="AN96" s="155" t="s">
        <v>487</v>
      </c>
      <c r="AO96" s="155" t="s">
        <v>488</v>
      </c>
      <c r="AP96" s="155" t="s">
        <v>489</v>
      </c>
      <c r="AQ96" s="156" t="s">
        <v>490</v>
      </c>
      <c r="AR96" s="157" t="s">
        <v>491</v>
      </c>
      <c r="AS96" s="262" t="s">
        <v>943</v>
      </c>
      <c r="AT96" s="301" t="s">
        <v>944</v>
      </c>
      <c r="AU96" s="302" t="s">
        <v>958</v>
      </c>
      <c r="AV96" s="91"/>
      <c r="AW96" s="8" t="s">
        <v>112</v>
      </c>
      <c r="AX96" s="10" t="s">
        <v>112</v>
      </c>
      <c r="AY96" s="54" t="s">
        <v>112</v>
      </c>
    </row>
    <row r="97" spans="1:59" s="54" customFormat="1" ht="132" customHeight="1" thickBot="1" x14ac:dyDescent="0.3">
      <c r="A97" s="356"/>
      <c r="B97" s="417"/>
      <c r="C97" s="417"/>
      <c r="D97" s="448"/>
      <c r="E97" s="448"/>
      <c r="F97" s="417"/>
      <c r="G97" s="466"/>
      <c r="H97" s="466"/>
      <c r="I97" s="466"/>
      <c r="J97" s="466"/>
      <c r="K97" s="495"/>
      <c r="L97" s="495"/>
      <c r="M97" s="497"/>
      <c r="N97" s="466"/>
      <c r="O97" s="466"/>
      <c r="P97" s="472"/>
      <c r="Q97" s="472"/>
      <c r="R97" s="472"/>
      <c r="S97" s="497"/>
      <c r="T97" s="472"/>
      <c r="U97" s="466"/>
      <c r="V97" s="466"/>
      <c r="W97" s="466"/>
      <c r="X97" s="466"/>
      <c r="Y97" s="499"/>
      <c r="Z97" s="466"/>
      <c r="AA97" s="454"/>
      <c r="AB97" s="454"/>
      <c r="AC97" s="501"/>
      <c r="AD97" s="466"/>
      <c r="AE97" s="468"/>
      <c r="AF97" s="31" t="s">
        <v>497</v>
      </c>
      <c r="AG97" s="31" t="s">
        <v>497</v>
      </c>
      <c r="AH97" s="31" t="s">
        <v>497</v>
      </c>
      <c r="AI97" s="31" t="s">
        <v>497</v>
      </c>
      <c r="AJ97" s="31" t="s">
        <v>497</v>
      </c>
      <c r="AK97" s="154"/>
      <c r="AL97" s="214"/>
      <c r="AM97" s="121" t="s">
        <v>969</v>
      </c>
      <c r="AN97" s="80" t="s">
        <v>492</v>
      </c>
      <c r="AO97" s="80" t="s">
        <v>493</v>
      </c>
      <c r="AP97" s="80" t="s">
        <v>494</v>
      </c>
      <c r="AQ97" s="81" t="s">
        <v>495</v>
      </c>
      <c r="AR97" s="81" t="s">
        <v>496</v>
      </c>
      <c r="AS97" s="263" t="s">
        <v>1039</v>
      </c>
      <c r="AT97" s="260">
        <v>0.18</v>
      </c>
      <c r="AU97" s="119" t="s">
        <v>968</v>
      </c>
      <c r="AV97" s="130"/>
      <c r="AW97" s="129"/>
      <c r="AX97" s="131"/>
    </row>
    <row r="98" spans="1:59" s="54" customFormat="1" ht="130.5" customHeight="1" thickBot="1" x14ac:dyDescent="0.3">
      <c r="A98" s="357"/>
      <c r="B98" s="422" t="s">
        <v>49</v>
      </c>
      <c r="C98" s="422" t="s">
        <v>147</v>
      </c>
      <c r="D98" s="509" t="s">
        <v>83</v>
      </c>
      <c r="E98" s="509" t="s">
        <v>161</v>
      </c>
      <c r="F98" s="422" t="s">
        <v>84</v>
      </c>
      <c r="G98" s="507" t="str">
        <f>IF([8]Ficha2!$AD$29="","",[8]Ficha2!$AD$29)</f>
        <v>Todos los procesos en el Sistema Integrado de Gestión</v>
      </c>
      <c r="H98" s="507" t="str">
        <f>CONCATENATE(IF([8]Ficha2!$J$39="","",[8]Ficha2!$J$39),"
",IF([8]Ficha2!$J$40="","",[8]Ficha2!$J$40),"
",IF([8]Ficha2!$J$41="","",[8]Ficha2!$J$41),"
",IF([8]Ficha2!$J$42="","",[8]Ficha2!$J$42),"
",IF([8]Ficha2!$J$43="","",[8]Ficha2!$J$43),"
",IF([8]Ficha2!$J$44="","",[8]Ficha2!$J$44),"
",IF([8]Ficha2!$J$45="","",[8]Ficha2!$J$45),"
",IF([8]Ficha2!$J$46="","",[8]Ficha2!$J$46),"
",IF([8]Ficha2!$J$47="","",[8]Ficha2!$J$47),"
",IF([8]Ficha2!$J$48="","",[8]Ficha2!$J$48))</f>
        <v xml:space="preserve">Insuficientes recursos financieros para adquirir aplicativos y sistemas de información que respondan a las necesidades de los procesos de la entidad
</v>
      </c>
      <c r="I98" s="507" t="str">
        <f>CONCATENATE(IF([8]Ficha2!$J$51="","",[8]Ficha2!$J$51),"
",IF([8]Ficha2!$J$52="","",[8]Ficha2!$J$52),"
",IF([8]Ficha2!$J$53="","",[8]Ficha2!$J$53),"
",IF([8]Ficha2!$J$54="","",[8]Ficha2!$J$54),"
",IF([8]Ficha2!$J$55="","",[8]Ficha2!$J$55),"
",IF([8]Ficha2!$J$56="","",[8]Ficha2!$J$56),"
",IF([8]Ficha2!$J$57="","",[8]Ficha2!$J$57),"
",IF([8]Ficha2!$J$58="","",[8]Ficha2!$J$58),"
",IF([8]Ficha2!$J$59="","",[8]Ficha2!$J$59),"
",IF([8]Ficha2!$J$60="","",[8]Ficha2!$J$60))</f>
        <v xml:space="preserve">
</v>
      </c>
      <c r="J98" s="507" t="str">
        <f>CONCATENATE(IF([8]Ficha2!$AD$39="","",[8]Ficha2!$AD$39),"
",IF([8]Ficha2!$AD$40="","",[8]Ficha2!$AD$40),"
",IF([8]Ficha2!$AD$41="","",[8]Ficha2!$AD$41),"
",IF([8]Ficha2!$AD$42="","",[8]Ficha2!$AD$42),"
",IF([8]Ficha2!$AD$43="","",[8]Ficha2!$AD$43),"
",IF([8]Ficha2!$AD$44="","",[8]Ficha2!$AD$44),"
",IF([8]Ficha2!$AD$45="","",[8]Ficha2!$AD$45),"
",IF([8]Ficha2!$AD$46="","",[8]Ficha2!$AD$46),"
",IF([8]Ficha2!$AD$47="","",[8]Ficha2!$AD$47),"
",IF([8]Ficha2!$AD$48="","",[8]Ficha2!$AD$48),"
",IF([8]Ficha2!$AD$49="","",[8]Ficha2!$AD$49),"
",IF([8]Ficha2!$AD$50="","",[8]Ficha2!$AD$50),"
",IF([8]Ficha2!$AD$51="","",[8]Ficha2!$AD$51),"
",IF([8]Ficha2!$AD$52="","",[8]Ficha2!$AD$52),"
",IF([8]Ficha2!$AD$53="","",[8]Ficha2!$AD$53),"
",IF([8]Ficha2!$AD$54="","",[8]Ficha2!$AD$54),"
",IF([8]Ficha2!$AD$55="","",[8]Ficha2!$AD$55),"
",IF([8]Ficha2!$AD$56="","",[8]Ficha2!$AD$56),"
",IF([8]Ficha2!$AD$57="","",[8]Ficha2!$AD$57),"
",IF([8]Ficha2!$AD$58="","",[8]Ficha2!$AD$58),"
",IF([8]Ficha2!$AD$59="","",[8]Ficha2!$AD$59),"
",IF([8]Ficha2!$AD$60="","",[8]Ficha2!$AD$60))</f>
        <v xml:space="preserve">
Retraso en la operación de los funcionarios
</v>
      </c>
      <c r="K98" s="503" t="str">
        <f>IF([8]Ficha2!$J$72="","",[8]Ficha2!$J$72)</f>
        <v>Posible (3)</v>
      </c>
      <c r="L98" s="503" t="str">
        <f>IF([8]Ficha2!$J$79="","",[8]Ficha2!$J$79)</f>
        <v>Menor (2)</v>
      </c>
      <c r="M98" s="505" t="str">
        <f>IF([8]Ficha2!$AP$68="","",[8]Ficha2!$AP$68)</f>
        <v>Moderada</v>
      </c>
      <c r="N98" s="507" t="str">
        <f>IF([8]Ficha2!$AP$72="","",[8]Ficha2!$AP$72)</f>
        <v/>
      </c>
      <c r="O98" s="507" t="str">
        <f>CONCATENATE(IF([8]Ficha2!$D$87="","",[8]Ficha2!$D$87),"
",IF([8]Ficha2!$D$88="","",[8]Ficha2!$D$88),"
",IF([8]Ficha2!$D$89="","",[8]Ficha2!$D$89),"
",IF([8]Ficha2!$D$90="","",[8]Ficha2!$D$90),"
",IF([8]Ficha2!$D$91="","",[8]Ficha2!$D$91),"
",IF([8]Ficha2!$D$92="","",[8]Ficha2!$D$92),"
",IF([8]Ficha2!$D$93="","",[8]Ficha2!$D$93),"
",IF([8]Ficha2!$D$94="","",[8]Ficha2!$D$94),"
",IF([8]Ficha2!$D$95="","",[8]Ficha2!$D$95),"
",IF([8]Ficha2!$D$96="","",[8]Ficha2!$D$96))</f>
        <v xml:space="preserve">Verificar tiempo de atención de los requerimientos de los usuarios internos
</v>
      </c>
      <c r="P98" s="470" t="str">
        <f>CONCATENATE(IF([8]Ficha2!$AL$87="","",[8]Ficha2!$AL$87),"
",IF([8]Ficha2!$AL$88="","",[8]Ficha2!$AL$88),"
",IF([8]Ficha2!$AL$89="","",[8]Ficha2!$AL$89),"
",IF([8]Ficha2!$AL$90="","",[8]Ficha2!$AL$90),"
",IF([8]Ficha2!$AL$91="","",[8]Ficha2!$AL$91),"
",IF([8]Ficha2!$AL$92="","",[8]Ficha2!$AL$92),"
",IF([8]Ficha2!$AL$93="","",[8]Ficha2!$AL$93),"
",IF([8]Ficha2!$AL$94="","",[8]Ficha2!$AL$94),"
",IF([8]Ficha2!$AL$95="","",[8]Ficha2!$AL$95),"
",IF([8]Ficha2!$AL$96="","",[8]Ficha2!$AL$96))</f>
        <v xml:space="preserve">Fuerte
</v>
      </c>
      <c r="Q98" s="470" t="str">
        <f>CONCATENATE(IF([8]Ficha2!$AR$87="","",[8]Ficha2!$AR$87),"
",IF([8]Ficha2!$AR$88="","",[8]Ficha2!$AR$88),"
",IF([8]Ficha2!$AR$89="","",[8]Ficha2!$AR$89),"
",IF([8]Ficha2!$AR$90="","",[8]Ficha2!$AR$90),"
",IF([8]Ficha2!$AR$91="","",[8]Ficha2!$AR$91),"
",IF([8]Ficha2!$AR$92="","",[8]Ficha2!$AR$92),"
",IF([8]Ficha2!$AR$93="","",[8]Ficha2!$AR$93),"
",IF([8]Ficha2!$AR$94="","",[8]Ficha2!$AR$94),"
",IF([8]Ficha2!$AR$95="","",[8]Ficha2!$AR$95),"
",IF([8]Ficha2!$AR$96="","",[8]Ficha2!$AR$96))</f>
        <v xml:space="preserve">Fuerte
</v>
      </c>
      <c r="R98" s="470" t="str">
        <f>CONCATENATE(IF([8]Ficha2!$AT$87="","",[8]Ficha2!$AT$87),"
",IF([8]Ficha2!$AT$88="","",[8]Ficha2!$AT$88),"
",IF([8]Ficha2!$AT$89="","",[8]Ficha2!$AT$89),"
",IF([8]Ficha2!$AT$90="","",[8]Ficha2!$AT$90),"
",IF([8]Ficha2!$AT$91="","",[8]Ficha2!$AT$91),"
",IF([8]Ficha2!$AT$92="","",[8]Ficha2!$AT$92),"
",IF([8]Ficha2!$AT$93="","",[8]Ficha2!$AT$93),"
",IF([8]Ficha2!$AT$94="","",[8]Ficha2!$AT$94),"
",IF([8]Ficha2!$AT$95="","",[8]Ficha2!$AT$95),"
",IF([8]Ficha2!$AT$96="","",[8]Ficha2!$AT$96))</f>
        <v xml:space="preserve">Fuerte
</v>
      </c>
      <c r="S98" s="505" t="str">
        <f>IF([8]Ficha2!$AW$87="","",[8]Ficha2!$AW$87)</f>
        <v>Fuerte</v>
      </c>
      <c r="T98" s="470" t="str">
        <f>IF([8]Ficha2!$AZ$87="","",[8]Ficha2!$AZ$87)</f>
        <v>Directamente</v>
      </c>
      <c r="U98" s="470" t="str">
        <f>CONCATENATE(IF([8]Ficha2!$D$102="","",[8]Ficha2!$D$102),"
",IF([8]Ficha2!$D$103="","",[8]Ficha2!$D$103),"
",IF([8]Ficha2!$D$104="","",[8]Ficha2!$D$104),"
",IF([8]Ficha2!$D$105="","",[8]Ficha2!$D$105),"
",IF([8]Ficha2!$D$106="","",[8]Ficha2!$D$106),"
",IF([8]Ficha2!$D$107="","",[8]Ficha2!$D$107),"
",IF([8]Ficha2!$D$108="","",[8]Ficha2!$D$108),"
",IF([8]Ficha2!$D$109="","",[8]Ficha2!$D$109),"
",IF([8]Ficha2!$D$110="","",[8]Ficha2!$D$110),"
",IF([8]Ficha2!$D$111="","",[8]Ficha2!$D$111))</f>
        <v xml:space="preserve">
</v>
      </c>
      <c r="V98" s="470" t="str">
        <f>CONCATENATE(IF([8]Ficha2!$AL$102="","",[8]Ficha2!$AL$102),"
",IF([8]Ficha2!$AL$103="","",[8]Ficha2!$AL$103),"
",IF([8]Ficha2!$AL$104="","",[8]Ficha2!$AL$104),"
",IF([8]Ficha2!$AL$105="","",[8]Ficha2!$AL$105),"
",IF([8]Ficha2!$AL$106="","",[8]Ficha2!$AL$106),"
",IF([8]Ficha2!$AL$107="","",[8]Ficha2!$AL$107),"
",IF([8]Ficha2!$AL$108="","",[8]Ficha2!$AL$108),"
",IF([8]Ficha2!$AL$109="","",[8]Ficha2!$AL$109),"
",IF([8]Ficha2!$AL$110="","",[8]Ficha2!$AL$110),"
",IF([8]Ficha2!$AL$111="","",[8]Ficha2!$AL$111))</f>
        <v xml:space="preserve">
</v>
      </c>
      <c r="W98" s="470" t="str">
        <f>CONCATENATE(IF([8]Ficha2!$AR$102="","",[8]Ficha2!$AR$102),"
",IF([8]Ficha2!$AR$103="","",[8]Ficha2!$AR$103),"
",IF([8]Ficha2!$AR$104="","",[8]Ficha2!$AR$104),"
",IF([8]Ficha2!$AR$105="","",[8]Ficha2!$AR$105),"
",IF([8]Ficha2!$AR$106="","",[8]Ficha2!$AR$106),"
",IF([8]Ficha2!$AR$107="","",[8]Ficha2!$AR$107),"
",IF([8]Ficha2!$AR$108="","",[8]Ficha2!$AR$108),"
",IF([8]Ficha2!$AR$109="","",[8]Ficha2!$AR$109),"
",IF([8]Ficha2!$AR$110="","",[8]Ficha2!$AR$110),"
",IF([8]Ficha2!$AR$111="","",[8]Ficha2!$AR$111))</f>
        <v xml:space="preserve">
</v>
      </c>
      <c r="X98" s="470" t="str">
        <f>CONCATENATE(IF([8]Ficha2!$AT$102="","",[8]Ficha2!$AT$102),"
",IF([8]Ficha2!$AT$103="","",[8]Ficha2!$AT$103),"
",IF([8]Ficha2!$AT$104="","",[8]Ficha2!$AT$104),"
",IF([8]Ficha2!$AT$105="","",[8]Ficha2!$AT$105),"
",IF([8]Ficha2!$AT$106="","",[8]Ficha2!$AT$106),"
",IF([8]Ficha2!$AT$107="","",[8]Ficha2!$AT$107),"
",IF([8]Ficha2!$AT$108="","",[8]Ficha2!$AT$108),"
",IF([8]Ficha2!$AT$109="","",[8]Ficha2!$AT$109),"
",IF([8]Ficha2!$AT$110="","",[8]Ficha2!$AT$110),"
",IF([8]Ficha2!$AT$111="","",[8]Ficha2!$AT$111))</f>
        <v xml:space="preserve">
</v>
      </c>
      <c r="Y98" s="505" t="str">
        <f>IF([8]Ficha2!$AW$102="","",[8]Ficha2!$AW$102)</f>
        <v/>
      </c>
      <c r="Z98" s="470" t="str">
        <f>IF([8]Ficha2!$AZ$102="","",[8]Ficha2!$AZ$102)</f>
        <v/>
      </c>
      <c r="AA98" s="455" t="str">
        <f>IF([8]Ficha2!$J$127="","",[8]Ficha2!$J$127)</f>
        <v>Rara vez (1)</v>
      </c>
      <c r="AB98" s="455" t="str">
        <f>IF([8]Ficha2!$J$134="","",[8]Ficha2!$J$134)</f>
        <v>Menor (2)</v>
      </c>
      <c r="AC98" s="511" t="str">
        <f>IF([8]Ficha2!$AP$126="","",[8]Ficha2!$AP$126)</f>
        <v>Baja</v>
      </c>
      <c r="AD98" s="470" t="str">
        <f>IF([8]Ficha2!$AP$130="","",[8]Ficha2!$AP$130)</f>
        <v/>
      </c>
      <c r="AE98" s="469" t="s">
        <v>45</v>
      </c>
      <c r="AF98" s="31" t="s">
        <v>497</v>
      </c>
      <c r="AG98" s="31" t="s">
        <v>497</v>
      </c>
      <c r="AH98" s="31" t="s">
        <v>497</v>
      </c>
      <c r="AI98" s="31" t="s">
        <v>497</v>
      </c>
      <c r="AJ98" s="31" t="s">
        <v>497</v>
      </c>
      <c r="AK98" s="81"/>
      <c r="AL98" s="215"/>
      <c r="AM98" s="121" t="s">
        <v>969</v>
      </c>
      <c r="AN98" s="80" t="s">
        <v>499</v>
      </c>
      <c r="AO98" s="80" t="s">
        <v>500</v>
      </c>
      <c r="AP98" s="80" t="s">
        <v>501</v>
      </c>
      <c r="AQ98" s="81" t="s">
        <v>502</v>
      </c>
      <c r="AR98" s="99" t="s">
        <v>503</v>
      </c>
      <c r="AS98" s="264" t="s">
        <v>943</v>
      </c>
      <c r="AT98" s="261" t="s">
        <v>944</v>
      </c>
      <c r="AU98" s="57" t="s">
        <v>958</v>
      </c>
      <c r="AV98" s="92"/>
      <c r="AW98" s="11" t="s">
        <v>112</v>
      </c>
      <c r="AX98" s="13" t="s">
        <v>112</v>
      </c>
      <c r="AY98" s="54" t="s">
        <v>112</v>
      </c>
    </row>
    <row r="99" spans="1:59" s="54" customFormat="1" ht="135" customHeight="1" thickBot="1" x14ac:dyDescent="0.3">
      <c r="A99" s="358"/>
      <c r="B99" s="475"/>
      <c r="C99" s="475"/>
      <c r="D99" s="510"/>
      <c r="E99" s="510"/>
      <c r="F99" s="475"/>
      <c r="G99" s="508"/>
      <c r="H99" s="508"/>
      <c r="I99" s="508"/>
      <c r="J99" s="508"/>
      <c r="K99" s="504"/>
      <c r="L99" s="504"/>
      <c r="M99" s="506"/>
      <c r="N99" s="508"/>
      <c r="O99" s="508"/>
      <c r="P99" s="471"/>
      <c r="Q99" s="471"/>
      <c r="R99" s="471"/>
      <c r="S99" s="506"/>
      <c r="T99" s="471"/>
      <c r="U99" s="471"/>
      <c r="V99" s="471"/>
      <c r="W99" s="471"/>
      <c r="X99" s="471"/>
      <c r="Y99" s="506"/>
      <c r="Z99" s="471"/>
      <c r="AA99" s="478"/>
      <c r="AB99" s="478"/>
      <c r="AC99" s="511"/>
      <c r="AD99" s="471"/>
      <c r="AE99" s="469"/>
      <c r="AF99" s="31" t="s">
        <v>497</v>
      </c>
      <c r="AG99" s="31" t="s">
        <v>497</v>
      </c>
      <c r="AH99" s="31" t="s">
        <v>497</v>
      </c>
      <c r="AI99" s="31" t="s">
        <v>497</v>
      </c>
      <c r="AJ99" s="31" t="s">
        <v>497</v>
      </c>
      <c r="AK99" s="151"/>
      <c r="AL99" s="216"/>
      <c r="AM99" s="121" t="s">
        <v>969</v>
      </c>
      <c r="AN99" s="80" t="s">
        <v>504</v>
      </c>
      <c r="AO99" s="80" t="s">
        <v>505</v>
      </c>
      <c r="AP99" s="80" t="s">
        <v>506</v>
      </c>
      <c r="AQ99" s="81" t="s">
        <v>507</v>
      </c>
      <c r="AR99" s="99" t="s">
        <v>508</v>
      </c>
      <c r="AS99" s="265" t="s">
        <v>943</v>
      </c>
      <c r="AT99" s="259" t="s">
        <v>944</v>
      </c>
      <c r="AU99" s="57" t="s">
        <v>958</v>
      </c>
      <c r="AV99" s="153"/>
      <c r="AW99" s="133"/>
      <c r="AX99" s="135"/>
    </row>
    <row r="100" spans="1:59" s="54" customFormat="1" ht="128.25" customHeight="1" thickBot="1" x14ac:dyDescent="0.3">
      <c r="A100" s="358"/>
      <c r="B100" s="417"/>
      <c r="C100" s="417"/>
      <c r="D100" s="448"/>
      <c r="E100" s="448"/>
      <c r="F100" s="417"/>
      <c r="G100" s="466"/>
      <c r="H100" s="466"/>
      <c r="I100" s="466"/>
      <c r="J100" s="466"/>
      <c r="K100" s="495"/>
      <c r="L100" s="495"/>
      <c r="M100" s="497"/>
      <c r="N100" s="466"/>
      <c r="O100" s="466"/>
      <c r="P100" s="472"/>
      <c r="Q100" s="472"/>
      <c r="R100" s="472"/>
      <c r="S100" s="497"/>
      <c r="T100" s="472"/>
      <c r="U100" s="472"/>
      <c r="V100" s="472"/>
      <c r="W100" s="472"/>
      <c r="X100" s="472"/>
      <c r="Y100" s="497"/>
      <c r="Z100" s="472"/>
      <c r="AA100" s="454"/>
      <c r="AB100" s="454"/>
      <c r="AC100" s="511"/>
      <c r="AD100" s="472"/>
      <c r="AE100" s="469"/>
      <c r="AF100" s="31" t="s">
        <v>497</v>
      </c>
      <c r="AG100" s="31" t="s">
        <v>497</v>
      </c>
      <c r="AH100" s="31" t="s">
        <v>497</v>
      </c>
      <c r="AI100" s="31" t="s">
        <v>497</v>
      </c>
      <c r="AJ100" s="31" t="s">
        <v>497</v>
      </c>
      <c r="AK100" s="151"/>
      <c r="AL100" s="216"/>
      <c r="AM100" s="121" t="s">
        <v>969</v>
      </c>
      <c r="AN100" s="80" t="s">
        <v>509</v>
      </c>
      <c r="AO100" s="80" t="s">
        <v>510</v>
      </c>
      <c r="AP100" s="80" t="s">
        <v>511</v>
      </c>
      <c r="AQ100" s="81" t="s">
        <v>512</v>
      </c>
      <c r="AR100" s="99" t="s">
        <v>513</v>
      </c>
      <c r="AS100" s="263" t="s">
        <v>945</v>
      </c>
      <c r="AT100" s="260">
        <v>0</v>
      </c>
      <c r="AU100" s="152" t="s">
        <v>987</v>
      </c>
      <c r="AV100" s="153"/>
      <c r="AW100" s="133"/>
      <c r="AX100" s="135"/>
    </row>
    <row r="101" spans="1:59" s="54" customFormat="1" ht="256.89999999999998" customHeight="1" thickBot="1" x14ac:dyDescent="0.3">
      <c r="A101" s="355"/>
      <c r="B101" s="14" t="s">
        <v>49</v>
      </c>
      <c r="C101" s="14" t="s">
        <v>147</v>
      </c>
      <c r="D101" s="82" t="s">
        <v>159</v>
      </c>
      <c r="E101" s="82" t="s">
        <v>404</v>
      </c>
      <c r="F101" s="14" t="s">
        <v>84</v>
      </c>
      <c r="G101" s="32" t="str">
        <f>IF([8]Ficha3!$AD$29="","",[8]Ficha3!$AD$29)</f>
        <v>Procesos de apoyo en el Sistema Integrado de Gestión</v>
      </c>
      <c r="H101" s="32" t="str">
        <f>CONCATENATE(IF([8]Ficha3!$J$39="","",[8]Ficha3!$J$39),"
",IF([8]Ficha3!$J$40="","",[8]Ficha3!$J$40),"
",IF([8]Ficha3!$J$41="","",[8]Ficha3!$J$41),"
",IF([8]Ficha3!$J$42="","",[8]Ficha3!$J$42),"
",IF([8]Ficha3!$J$43="","",[8]Ficha3!$J$43),"
",IF([8]Ficha3!$J$44="","",[8]Ficha3!$J$44),"
",IF([8]Ficha3!$J$45="","",[8]Ficha3!$J$45),"
",IF([8]Ficha3!$J$46="","",[8]Ficha3!$J$46),"
",IF([8]Ficha3!$J$47="","",[8]Ficha3!$J$47),"
",IF([8]Ficha3!$J$48="","",[8]Ficha3!$J$48))</f>
        <v xml:space="preserve">Falta de actualización de la documentación de metodologías que incluye procedimientos, guía, formatos,etc para llevar a cabo una adecuada  gestión TICS.
</v>
      </c>
      <c r="I101" s="32" t="str">
        <f>CONCATENATE(IF([8]Ficha3!$J$51="","",[8]Ficha3!$J$51),"
",IF([8]Ficha3!$J$52="","",[8]Ficha3!$J$52),"
",IF([8]Ficha3!$J$53="","",[8]Ficha3!$J$53),"
",IF([8]Ficha3!$J$54="","",[8]Ficha3!$J$54),"
",IF([8]Ficha3!$J$55="","",[8]Ficha3!$J$55),"
",IF([8]Ficha3!$J$56="","",[8]Ficha3!$J$56),"
",IF([8]Ficha3!$J$57="","",[8]Ficha3!$J$57),"
",IF([8]Ficha3!$J$58="","",[8]Ficha3!$J$58),"
",IF([8]Ficha3!$J$59="","",[8]Ficha3!$J$59),"
",IF([8]Ficha3!$J$60="","",[8]Ficha3!$J$60))</f>
        <v xml:space="preserve">Cambio de Gobierno y /o administración
</v>
      </c>
      <c r="J101" s="32" t="str">
        <f>CONCATENATE(IF([8]Ficha3!$AD$39="","",[8]Ficha3!$AD$39),"
",IF([8]Ficha3!$AD$40="","",[8]Ficha3!$AD$40),"
",IF([8]Ficha3!$AD$41="","",[8]Ficha3!$AD$41),"
",IF([8]Ficha3!$AD$42="","",[8]Ficha3!$AD$42),"
",IF([8]Ficha3!$AD$43="","",[8]Ficha3!$AD$43),"
",IF([8]Ficha3!$AD$44="","",[8]Ficha3!$AD$44),"
",IF([8]Ficha3!$AD$45="","",[8]Ficha3!$AD$45),"
",IF([8]Ficha3!$AD$46="","",[8]Ficha3!$AD$46),"
",IF([8]Ficha3!$AD$47="","",[8]Ficha3!$AD$47),"
",IF([8]Ficha3!$AD$48="","",[8]Ficha3!$AD$48),"
",IF([8]Ficha3!$AD$49="","",[8]Ficha3!$AD$49),"
",IF([8]Ficha3!$AD$50="","",[8]Ficha3!$AD$50),"
",IF([8]Ficha3!$AD$51="","",[8]Ficha3!$AD$51),"
",IF([8]Ficha3!$AD$52="","",[8]Ficha3!$AD$52),"
",IF([8]Ficha3!$AD$53="","",[8]Ficha3!$AD$53),"
",IF([8]Ficha3!$AD$54="","",[8]Ficha3!$AD$54),"
",IF([8]Ficha3!$AD$55="","",[8]Ficha3!$AD$55),"
",IF([8]Ficha3!$AD$56="","",[8]Ficha3!$AD$56),"
",IF([8]Ficha3!$AD$57="","",[8]Ficha3!$AD$57),"
",IF([8]Ficha3!$AD$58="","",[8]Ficha3!$AD$58),"
",IF([8]Ficha3!$AD$59="","",[8]Ficha3!$AD$59),"
",IF([8]Ficha3!$AD$60="","",[8]Ficha3!$AD$60))</f>
        <v xml:space="preserve">
Falta de oportunidad en la entrega de resultados del proceso de TICs
</v>
      </c>
      <c r="K101" s="33" t="str">
        <f>IF([8]Ficha3!$J$72="","",[8]Ficha3!$J$72)</f>
        <v>Posible (3)</v>
      </c>
      <c r="L101" s="33" t="str">
        <f>IF([8]Ficha3!$J$79="","",[8]Ficha3!$J$79)</f>
        <v>Menor (2)</v>
      </c>
      <c r="M101" s="34" t="str">
        <f>IF([8]Ficha3!$AP$68="","",[8]Ficha3!$AP$68)</f>
        <v>Moderada</v>
      </c>
      <c r="N101" s="35" t="str">
        <f>IF([8]Ficha3!$AP$72="","",[8]Ficha3!$AP$72)</f>
        <v/>
      </c>
      <c r="O101" s="32" t="str">
        <f>CONCATENATE(IF([8]Ficha3!$D$87="","",[8]Ficha3!$D$87),"
",IF([8]Ficha3!$D$88="","",[8]Ficha3!$D$88),"
",IF([8]Ficha3!$D$89="","",[8]Ficha3!$D$89),"
",IF([8]Ficha3!$D$90="","",[8]Ficha3!$D$90),"
",IF([8]Ficha3!$D$91="","",[8]Ficha3!$D$91),"
",IF([8]Ficha3!$D$92="","",[8]Ficha3!$D$92),"
",IF([8]Ficha3!$D$93="","",[8]Ficha3!$D$93),"
",IF([8]Ficha3!$D$94="","",[8]Ficha3!$D$94),"
",IF([8]Ficha3!$D$95="","",[8]Ficha3!$D$95),"
",IF([8]Ficha3!$D$96="","",[8]Ficha3!$D$96))</f>
        <v xml:space="preserve">Realizar la revisión del sistema de gestión del proceso de TICs
Verificar el cumplimiento de las actividades designadas al personal de apoyo del proceso de TICs
</v>
      </c>
      <c r="P101" s="36" t="str">
        <f>CONCATENATE(IF([8]Ficha3!$AL$87="","",[8]Ficha3!$AL$87),"
",IF([8]Ficha3!$AL$88="","",[8]Ficha3!$AL$88),"
",IF([8]Ficha3!$AL$89="","",[8]Ficha3!$AL$89),"
",IF([8]Ficha3!$AL$90="","",[8]Ficha3!$AL$90),"
",IF([8]Ficha3!$AL$91="","",[8]Ficha3!$AL$91),"
",IF([8]Ficha3!$AL$92="","",[8]Ficha3!$AL$92),"
",IF([8]Ficha3!$AL$93="","",[8]Ficha3!$AL$93),"
",IF([8]Ficha3!$AL$94="","",[8]Ficha3!$AL$94),"
",IF([8]Ficha3!$AL$95="","",[8]Ficha3!$AL$95),"
",IF([8]Ficha3!$AL$96="","",[8]Ficha3!$AL$96))</f>
        <v xml:space="preserve">Débil
Fuerte
</v>
      </c>
      <c r="Q101" s="36" t="str">
        <f>CONCATENATE(IF([8]Ficha3!$AR$87="","",[8]Ficha3!$AR$87),"
",IF([8]Ficha3!$AR$88="","",[8]Ficha3!$AR$88),"
",IF([8]Ficha3!$AR$89="","",[8]Ficha3!$AR$89),"
",IF([8]Ficha3!$AR$90="","",[8]Ficha3!$AR$90),"
",IF([8]Ficha3!$AR$91="","",[8]Ficha3!$AR$91),"
",IF([8]Ficha3!$AR$92="","",[8]Ficha3!$AR$92),"
",IF([8]Ficha3!$AR$93="","",[8]Ficha3!$AR$93),"
",IF([8]Ficha3!$AR$94="","",[8]Ficha3!$AR$94),"
",IF([8]Ficha3!$AR$95="","",[8]Ficha3!$AR$95),"
",IF([8]Ficha3!$AR$96="","",[8]Ficha3!$AR$96))</f>
        <v xml:space="preserve">Moderado
Fuerte
</v>
      </c>
      <c r="R101" s="36" t="str">
        <f>CONCATENATE(IF([8]Ficha3!$AT$87="","",[8]Ficha3!$AT$87),"
",IF([8]Ficha3!$AT$88="","",[8]Ficha3!$AT$88),"
",IF([8]Ficha3!$AT$89="","",[8]Ficha3!$AT$89),"
",IF([8]Ficha3!$AT$90="","",[8]Ficha3!$AT$90),"
",IF([8]Ficha3!$AT$91="","",[8]Ficha3!$AT$91),"
",IF([8]Ficha3!$AT$92="","",[8]Ficha3!$AT$92),"
",IF([8]Ficha3!$AT$93="","",[8]Ficha3!$AT$93),"
",IF([8]Ficha3!$AT$94="","",[8]Ficha3!$AT$94),"
",IF([8]Ficha3!$AT$95="","",[8]Ficha3!$AT$95),"
",IF([8]Ficha3!$AT$96="","",[8]Ficha3!$AT$96))</f>
        <v xml:space="preserve">Débil
Fuerte
</v>
      </c>
      <c r="S101" s="34" t="str">
        <f>IF([8]Ficha3!$AW$87="","",[8]Ficha3!$AW$87)</f>
        <v>Moderado</v>
      </c>
      <c r="T101" s="36" t="str">
        <f>IF([8]Ficha3!$AZ$87="","",[8]Ficha3!$AZ$87)</f>
        <v>No disminuye</v>
      </c>
      <c r="U101" s="32" t="str">
        <f>CONCATENATE(IF([8]Ficha3!$D$102="","",[8]Ficha3!$D$102),"
",IF([8]Ficha3!$D$103="","",[8]Ficha3!$D$103),"
",IF([8]Ficha3!$D$104="","",[8]Ficha3!$D$104),"
",IF([8]Ficha3!$D$105="","",[8]Ficha3!$D$105),"
",IF([8]Ficha3!$D$106="","",[8]Ficha3!$D$106),"
",IF([8]Ficha3!$D$107="","",[8]Ficha3!$D$107),"
",IF([8]Ficha3!$D$108="","",[8]Ficha3!$D$108),"
",IF([8]Ficha3!$D$109="","",[8]Ficha3!$D$109),"
",IF([8]Ficha3!$D$110="","",[8]Ficha3!$D$110),"
",IF([8]Ficha3!$D$111="","",[8]Ficha3!$D$111))</f>
        <v xml:space="preserve">
</v>
      </c>
      <c r="V101" s="36" t="str">
        <f>CONCATENATE(IF([8]Ficha3!$AL$102="","",[8]Ficha3!$AL$102),"
",IF([8]Ficha3!$AL$103="","",[8]Ficha3!$AL$103),"
",IF([8]Ficha3!$AL$104="","",[8]Ficha3!$AL$104),"
",IF([8]Ficha3!$AL$105="","",[8]Ficha3!$AL$105),"
",IF([8]Ficha3!$AL$106="","",[8]Ficha3!$AL$106),"
",IF([8]Ficha3!$AL$107="","",[8]Ficha3!$AL$107),"
",IF([8]Ficha3!$AL$108="","",[8]Ficha3!$AL$108),"
",IF([8]Ficha3!$AL$109="","",[8]Ficha3!$AL$109),"
",IF([8]Ficha3!$AL$110="","",[8]Ficha3!$AL$110),"
",IF([8]Ficha3!$AL$111="","",[8]Ficha3!$AL$111))</f>
        <v xml:space="preserve">
</v>
      </c>
      <c r="W101" s="36" t="str">
        <f>CONCATENATE(IF([8]Ficha3!$AR$102="","",[8]Ficha3!$AR$102),"
",IF([8]Ficha3!$AR$103="","",[8]Ficha3!$AR$103),"
",IF([8]Ficha3!$AR$104="","",[8]Ficha3!$AR$104),"
",IF([8]Ficha3!$AR$105="","",[8]Ficha3!$AR$105),"
",IF([8]Ficha3!$AR$106="","",[8]Ficha3!$AR$106),"
",IF([8]Ficha3!$AR$107="","",[8]Ficha3!$AR$107),"
",IF([8]Ficha3!$AR$108="","",[8]Ficha3!$AR$108),"
",IF([8]Ficha3!$AR$109="","",[8]Ficha3!$AR$109),"
",IF([8]Ficha3!$AR$110="","",[8]Ficha3!$AR$110),"
",IF([8]Ficha3!$AR$111="","",[8]Ficha3!$AR$111))</f>
        <v xml:space="preserve">
</v>
      </c>
      <c r="X101" s="36" t="str">
        <f>CONCATENATE(IF([8]Ficha3!$AT$102="","",[8]Ficha3!$AT$102),"
",IF([8]Ficha3!$AT$103="","",[8]Ficha3!$AT$103),"
",IF([8]Ficha3!$AT$104="","",[8]Ficha3!$AT$104),"
",IF([8]Ficha3!$AT$105="","",[8]Ficha3!$AT$105),"
",IF([8]Ficha3!$AT$106="","",[8]Ficha3!$AT$106),"
",IF([8]Ficha3!$AT$107="","",[8]Ficha3!$AT$107),"
",IF([8]Ficha3!$AT$108="","",[8]Ficha3!$AT$108),"
",IF([8]Ficha3!$AT$109="","",[8]Ficha3!$AT$109),"
",IF([8]Ficha3!$AT$110="","",[8]Ficha3!$AT$110),"
",IF([8]Ficha3!$AT$111="","",[8]Ficha3!$AT$111))</f>
        <v xml:space="preserve">
</v>
      </c>
      <c r="Y101" s="34" t="str">
        <f>IF([8]Ficha3!$AW$102="","",[8]Ficha3!$AW$102)</f>
        <v/>
      </c>
      <c r="Z101" s="36" t="str">
        <f>IF([8]Ficha3!$AZ$102="","",[8]Ficha3!$AZ$102)</f>
        <v/>
      </c>
      <c r="AA101" s="188" t="str">
        <f>IF([8]Ficha3!$J$127="","",[8]Ficha3!$J$127)</f>
        <v>Posible (3)</v>
      </c>
      <c r="AB101" s="188" t="str">
        <f>IF([8]Ficha3!$J$134="","",[8]Ficha3!$J$134)</f>
        <v>Menor (2)</v>
      </c>
      <c r="AC101" s="257" t="str">
        <f>IF([8]Ficha3!$AP$126="","",[8]Ficha3!$AP$126)</f>
        <v>Moderada</v>
      </c>
      <c r="AD101" s="35" t="str">
        <f>IF([8]Ficha3!$AP$130="","",[8]Ficha3!$AP$130)</f>
        <v/>
      </c>
      <c r="AE101" s="189" t="s">
        <v>43</v>
      </c>
      <c r="AF101" s="35" t="s">
        <v>280</v>
      </c>
      <c r="AG101" s="35" t="s">
        <v>405</v>
      </c>
      <c r="AH101" s="35" t="s">
        <v>406</v>
      </c>
      <c r="AI101" s="66" t="s">
        <v>281</v>
      </c>
      <c r="AJ101" s="66" t="s">
        <v>282</v>
      </c>
      <c r="AK101" s="66" t="s">
        <v>946</v>
      </c>
      <c r="AL101" s="217" t="s">
        <v>897</v>
      </c>
      <c r="AM101" s="121" t="s">
        <v>969</v>
      </c>
      <c r="AN101" s="35" t="s">
        <v>407</v>
      </c>
      <c r="AO101" s="35" t="s">
        <v>276</v>
      </c>
      <c r="AP101" s="35" t="s">
        <v>277</v>
      </c>
      <c r="AQ101" s="66" t="s">
        <v>278</v>
      </c>
      <c r="AR101" s="100" t="s">
        <v>279</v>
      </c>
      <c r="AS101" s="266" t="s">
        <v>1040</v>
      </c>
      <c r="AT101" s="267">
        <v>1</v>
      </c>
      <c r="AU101" s="119" t="s">
        <v>968</v>
      </c>
      <c r="AV101" s="93"/>
      <c r="AW101" s="14" t="s">
        <v>112</v>
      </c>
      <c r="AX101" s="16" t="s">
        <v>112</v>
      </c>
      <c r="AY101" s="54" t="s">
        <v>112</v>
      </c>
    </row>
    <row r="102" spans="1:59" s="113" customFormat="1" ht="12.95" customHeight="1" thickBot="1" x14ac:dyDescent="0.3">
      <c r="AL102" s="207"/>
      <c r="AT102" s="228"/>
    </row>
    <row r="103" spans="1:59" s="70" customFormat="1" ht="88.5" customHeight="1" x14ac:dyDescent="0.25">
      <c r="A103" s="398" t="s">
        <v>80</v>
      </c>
      <c r="B103" s="401" t="s">
        <v>49</v>
      </c>
      <c r="C103" s="401" t="s">
        <v>50</v>
      </c>
      <c r="D103" s="404" t="s">
        <v>51</v>
      </c>
      <c r="E103" s="404" t="s">
        <v>52</v>
      </c>
      <c r="F103" s="341" t="s">
        <v>53</v>
      </c>
      <c r="G103" s="341" t="s">
        <v>54</v>
      </c>
      <c r="H103" s="341" t="s">
        <v>408</v>
      </c>
      <c r="I103" s="341" t="s">
        <v>74</v>
      </c>
      <c r="J103" s="341" t="s">
        <v>409</v>
      </c>
      <c r="K103" s="350" t="s">
        <v>55</v>
      </c>
      <c r="L103" s="350" t="s">
        <v>56</v>
      </c>
      <c r="M103" s="407" t="s">
        <v>57</v>
      </c>
      <c r="N103" s="341" t="s">
        <v>410</v>
      </c>
      <c r="O103" s="101" t="s">
        <v>411</v>
      </c>
      <c r="P103" s="104" t="s">
        <v>58</v>
      </c>
      <c r="Q103" s="104" t="s">
        <v>58</v>
      </c>
      <c r="R103" s="104" t="s">
        <v>58</v>
      </c>
      <c r="S103" s="344" t="s">
        <v>59</v>
      </c>
      <c r="T103" s="347" t="s">
        <v>60</v>
      </c>
      <c r="U103" s="101" t="s">
        <v>61</v>
      </c>
      <c r="V103" s="104" t="s">
        <v>62</v>
      </c>
      <c r="W103" s="104" t="s">
        <v>63</v>
      </c>
      <c r="X103" s="104" t="s">
        <v>64</v>
      </c>
      <c r="Y103" s="344" t="s">
        <v>65</v>
      </c>
      <c r="Z103" s="347" t="s">
        <v>60</v>
      </c>
      <c r="AA103" s="350" t="s">
        <v>66</v>
      </c>
      <c r="AB103" s="350" t="s">
        <v>67</v>
      </c>
      <c r="AC103" s="390" t="s">
        <v>68</v>
      </c>
      <c r="AD103" s="341" t="s">
        <v>412</v>
      </c>
      <c r="AE103" s="390" t="s">
        <v>43</v>
      </c>
      <c r="AF103" s="341" t="s">
        <v>364</v>
      </c>
      <c r="AG103" s="341" t="s">
        <v>72</v>
      </c>
      <c r="AH103" s="341" t="s">
        <v>73</v>
      </c>
      <c r="AI103" s="375">
        <v>44075</v>
      </c>
      <c r="AJ103" s="375">
        <v>44377</v>
      </c>
      <c r="AK103" s="393" t="s">
        <v>979</v>
      </c>
      <c r="AL103" s="435">
        <v>0.1</v>
      </c>
      <c r="AM103" s="432" t="s">
        <v>988</v>
      </c>
      <c r="AN103" s="378" t="s">
        <v>78</v>
      </c>
      <c r="AO103" s="341" t="s">
        <v>77</v>
      </c>
      <c r="AP103" s="341" t="s">
        <v>365</v>
      </c>
      <c r="AQ103" s="381" t="s">
        <v>254</v>
      </c>
      <c r="AR103" s="381" t="s">
        <v>255</v>
      </c>
      <c r="AS103" s="393" t="s">
        <v>976</v>
      </c>
      <c r="AT103" s="426">
        <v>0.1</v>
      </c>
      <c r="AU103" s="429" t="s">
        <v>988</v>
      </c>
      <c r="AV103" s="384" t="s">
        <v>366</v>
      </c>
      <c r="AW103" s="341" t="s">
        <v>75</v>
      </c>
      <c r="AX103" s="387" t="s">
        <v>76</v>
      </c>
      <c r="AY103" s="67"/>
      <c r="AZ103" s="67"/>
      <c r="BA103" s="67"/>
      <c r="BB103" s="68"/>
      <c r="BC103" s="69"/>
      <c r="BD103" s="68"/>
      <c r="BE103" s="67"/>
      <c r="BF103" s="67"/>
      <c r="BG103" s="67"/>
    </row>
    <row r="104" spans="1:59" s="70" customFormat="1" ht="89.25" customHeight="1" x14ac:dyDescent="0.25">
      <c r="A104" s="399"/>
      <c r="B104" s="402"/>
      <c r="C104" s="402"/>
      <c r="D104" s="405"/>
      <c r="E104" s="405"/>
      <c r="F104" s="342"/>
      <c r="G104" s="342"/>
      <c r="H104" s="342"/>
      <c r="I104" s="342"/>
      <c r="J104" s="342"/>
      <c r="K104" s="351"/>
      <c r="L104" s="351"/>
      <c r="M104" s="408"/>
      <c r="N104" s="342"/>
      <c r="O104" s="102" t="s">
        <v>69</v>
      </c>
      <c r="P104" s="105" t="s">
        <v>58</v>
      </c>
      <c r="Q104" s="105" t="s">
        <v>58</v>
      </c>
      <c r="R104" s="105" t="s">
        <v>58</v>
      </c>
      <c r="S104" s="345"/>
      <c r="T104" s="348"/>
      <c r="U104" s="102" t="s">
        <v>70</v>
      </c>
      <c r="V104" s="105" t="s">
        <v>62</v>
      </c>
      <c r="W104" s="105" t="s">
        <v>62</v>
      </c>
      <c r="X104" s="105" t="s">
        <v>62</v>
      </c>
      <c r="Y104" s="345"/>
      <c r="Z104" s="348"/>
      <c r="AA104" s="351"/>
      <c r="AB104" s="351"/>
      <c r="AC104" s="391"/>
      <c r="AD104" s="342"/>
      <c r="AE104" s="391"/>
      <c r="AF104" s="342"/>
      <c r="AG104" s="342"/>
      <c r="AH104" s="342"/>
      <c r="AI104" s="376"/>
      <c r="AJ104" s="376"/>
      <c r="AK104" s="394"/>
      <c r="AL104" s="436"/>
      <c r="AM104" s="433"/>
      <c r="AN104" s="379"/>
      <c r="AO104" s="342"/>
      <c r="AP104" s="342"/>
      <c r="AQ104" s="382"/>
      <c r="AR104" s="382"/>
      <c r="AS104" s="394"/>
      <c r="AT104" s="427"/>
      <c r="AU104" s="430"/>
      <c r="AV104" s="385"/>
      <c r="AW104" s="342"/>
      <c r="AX104" s="388"/>
      <c r="AY104" s="71"/>
      <c r="AZ104" s="17"/>
      <c r="BA104" s="17"/>
      <c r="BB104" s="17"/>
      <c r="BC104" s="17"/>
      <c r="BD104" s="72"/>
      <c r="BE104" s="17"/>
      <c r="BF104" s="17"/>
      <c r="BG104" s="17"/>
    </row>
    <row r="105" spans="1:59" s="70" customFormat="1" ht="146.25" customHeight="1" x14ac:dyDescent="0.25">
      <c r="A105" s="399"/>
      <c r="B105" s="402"/>
      <c r="C105" s="402"/>
      <c r="D105" s="405"/>
      <c r="E105" s="405"/>
      <c r="F105" s="342"/>
      <c r="G105" s="342"/>
      <c r="H105" s="342"/>
      <c r="I105" s="342"/>
      <c r="J105" s="342"/>
      <c r="K105" s="351"/>
      <c r="L105" s="351"/>
      <c r="M105" s="408"/>
      <c r="N105" s="342"/>
      <c r="O105" s="102" t="s">
        <v>367</v>
      </c>
      <c r="P105" s="105" t="s">
        <v>58</v>
      </c>
      <c r="Q105" s="105" t="s">
        <v>58</v>
      </c>
      <c r="R105" s="105" t="s">
        <v>58</v>
      </c>
      <c r="S105" s="345"/>
      <c r="T105" s="348"/>
      <c r="U105" s="102" t="s">
        <v>71</v>
      </c>
      <c r="V105" s="105" t="s">
        <v>62</v>
      </c>
      <c r="W105" s="105" t="s">
        <v>62</v>
      </c>
      <c r="X105" s="105" t="s">
        <v>62</v>
      </c>
      <c r="Y105" s="345"/>
      <c r="Z105" s="348"/>
      <c r="AA105" s="351"/>
      <c r="AB105" s="351"/>
      <c r="AC105" s="391"/>
      <c r="AD105" s="342"/>
      <c r="AE105" s="391"/>
      <c r="AF105" s="342"/>
      <c r="AG105" s="342"/>
      <c r="AH105" s="342"/>
      <c r="AI105" s="376"/>
      <c r="AJ105" s="376"/>
      <c r="AK105" s="394"/>
      <c r="AL105" s="436"/>
      <c r="AM105" s="433"/>
      <c r="AN105" s="379"/>
      <c r="AO105" s="342"/>
      <c r="AP105" s="342"/>
      <c r="AQ105" s="382"/>
      <c r="AR105" s="382"/>
      <c r="AS105" s="394"/>
      <c r="AT105" s="427"/>
      <c r="AU105" s="430"/>
      <c r="AV105" s="385"/>
      <c r="AW105" s="342"/>
      <c r="AX105" s="388"/>
      <c r="AY105" s="71"/>
      <c r="AZ105" s="17"/>
      <c r="BA105" s="17"/>
      <c r="BB105" s="17"/>
      <c r="BC105" s="17"/>
      <c r="BD105" s="72"/>
      <c r="BE105" s="17"/>
      <c r="BF105" s="17"/>
      <c r="BG105" s="17"/>
    </row>
    <row r="106" spans="1:59" s="70" customFormat="1" ht="120.75" customHeight="1" thickBot="1" x14ac:dyDescent="0.3">
      <c r="A106" s="400"/>
      <c r="B106" s="403"/>
      <c r="C106" s="403"/>
      <c r="D106" s="406"/>
      <c r="E106" s="406"/>
      <c r="F106" s="343"/>
      <c r="G106" s="343"/>
      <c r="H106" s="343"/>
      <c r="I106" s="343"/>
      <c r="J106" s="343"/>
      <c r="K106" s="352"/>
      <c r="L106" s="352"/>
      <c r="M106" s="409"/>
      <c r="N106" s="343"/>
      <c r="O106" s="103" t="s">
        <v>368</v>
      </c>
      <c r="P106" s="106" t="s">
        <v>58</v>
      </c>
      <c r="Q106" s="106" t="s">
        <v>58</v>
      </c>
      <c r="R106" s="106" t="s">
        <v>58</v>
      </c>
      <c r="S106" s="346"/>
      <c r="T106" s="349"/>
      <c r="U106" s="103"/>
      <c r="V106" s="106"/>
      <c r="W106" s="106"/>
      <c r="X106" s="106"/>
      <c r="Y106" s="346"/>
      <c r="Z106" s="349"/>
      <c r="AA106" s="352"/>
      <c r="AB106" s="352"/>
      <c r="AC106" s="392"/>
      <c r="AD106" s="343"/>
      <c r="AE106" s="392"/>
      <c r="AF106" s="343"/>
      <c r="AG106" s="343"/>
      <c r="AH106" s="343"/>
      <c r="AI106" s="377"/>
      <c r="AJ106" s="377"/>
      <c r="AK106" s="395"/>
      <c r="AL106" s="437"/>
      <c r="AM106" s="434"/>
      <c r="AN106" s="380"/>
      <c r="AO106" s="343"/>
      <c r="AP106" s="343"/>
      <c r="AQ106" s="383"/>
      <c r="AR106" s="383"/>
      <c r="AS106" s="395"/>
      <c r="AT106" s="428"/>
      <c r="AU106" s="431"/>
      <c r="AV106" s="386"/>
      <c r="AW106" s="343"/>
      <c r="AX106" s="389"/>
      <c r="AY106" s="71"/>
      <c r="AZ106" s="17"/>
      <c r="BA106" s="17"/>
      <c r="BB106" s="17"/>
      <c r="BC106" s="17"/>
      <c r="BD106" s="72"/>
      <c r="BE106" s="17"/>
      <c r="BF106" s="17"/>
      <c r="BG106" s="17"/>
    </row>
    <row r="107" spans="1:59" s="113" customFormat="1" ht="12.95" customHeight="1" thickBot="1" x14ac:dyDescent="0.3">
      <c r="AL107" s="309"/>
      <c r="AM107" s="309"/>
      <c r="AN107" s="309"/>
      <c r="AT107" s="228"/>
    </row>
    <row r="108" spans="1:59" s="54" customFormat="1" ht="196.5" customHeight="1" x14ac:dyDescent="0.25">
      <c r="A108" s="353" t="s">
        <v>82</v>
      </c>
      <c r="B108" s="488" t="s">
        <v>49</v>
      </c>
      <c r="C108" s="488" t="s">
        <v>147</v>
      </c>
      <c r="D108" s="489" t="s">
        <v>191</v>
      </c>
      <c r="E108" s="489" t="s">
        <v>293</v>
      </c>
      <c r="F108" s="416" t="s">
        <v>53</v>
      </c>
      <c r="G108" s="416" t="s">
        <v>85</v>
      </c>
      <c r="H108" s="416" t="s">
        <v>369</v>
      </c>
      <c r="I108" s="416" t="s">
        <v>283</v>
      </c>
      <c r="J108" s="416" t="s">
        <v>370</v>
      </c>
      <c r="K108" s="453" t="s">
        <v>119</v>
      </c>
      <c r="L108" s="453" t="s">
        <v>67</v>
      </c>
      <c r="M108" s="412" t="s">
        <v>120</v>
      </c>
      <c r="N108" s="416" t="s">
        <v>284</v>
      </c>
      <c r="O108" s="416" t="s">
        <v>371</v>
      </c>
      <c r="P108" s="410" t="s">
        <v>97</v>
      </c>
      <c r="Q108" s="410" t="s">
        <v>106</v>
      </c>
      <c r="R108" s="410" t="s">
        <v>97</v>
      </c>
      <c r="S108" s="412" t="s">
        <v>98</v>
      </c>
      <c r="T108" s="410" t="s">
        <v>99</v>
      </c>
      <c r="U108" s="416" t="s">
        <v>285</v>
      </c>
      <c r="V108" s="410" t="s">
        <v>135</v>
      </c>
      <c r="W108" s="410" t="s">
        <v>107</v>
      </c>
      <c r="X108" s="410" t="s">
        <v>135</v>
      </c>
      <c r="Y108" s="412" t="s">
        <v>98</v>
      </c>
      <c r="Z108" s="410" t="s">
        <v>99</v>
      </c>
      <c r="AA108" s="453" t="s">
        <v>119</v>
      </c>
      <c r="AB108" s="453" t="s">
        <v>67</v>
      </c>
      <c r="AC108" s="414" t="s">
        <v>120</v>
      </c>
      <c r="AD108" s="416" t="s">
        <v>286</v>
      </c>
      <c r="AE108" s="414" t="s">
        <v>43</v>
      </c>
      <c r="AF108" s="42" t="s">
        <v>468</v>
      </c>
      <c r="AG108" s="42" t="s">
        <v>469</v>
      </c>
      <c r="AH108" s="42" t="s">
        <v>470</v>
      </c>
      <c r="AI108" s="53" t="s">
        <v>471</v>
      </c>
      <c r="AJ108" s="146" t="s">
        <v>472</v>
      </c>
      <c r="AK108" s="76" t="s">
        <v>1017</v>
      </c>
      <c r="AL108" s="256">
        <v>0.2</v>
      </c>
      <c r="AM108" s="281" t="s">
        <v>968</v>
      </c>
      <c r="AN108" s="199" t="s">
        <v>372</v>
      </c>
      <c r="AO108" s="199" t="s">
        <v>373</v>
      </c>
      <c r="AP108" s="199" t="s">
        <v>374</v>
      </c>
      <c r="AQ108" s="200" t="s">
        <v>296</v>
      </c>
      <c r="AR108" s="200" t="s">
        <v>297</v>
      </c>
      <c r="AS108" s="76" t="s">
        <v>899</v>
      </c>
      <c r="AT108" s="232">
        <v>0.6</v>
      </c>
      <c r="AU108" s="286" t="s">
        <v>1025</v>
      </c>
      <c r="AV108" s="493" t="s">
        <v>375</v>
      </c>
      <c r="AW108" s="416" t="s">
        <v>287</v>
      </c>
      <c r="AX108" s="492" t="s">
        <v>376</v>
      </c>
    </row>
    <row r="109" spans="1:59" s="54" customFormat="1" ht="154.5" customHeight="1" x14ac:dyDescent="0.25">
      <c r="A109" s="356"/>
      <c r="B109" s="482"/>
      <c r="C109" s="482"/>
      <c r="D109" s="485"/>
      <c r="E109" s="485"/>
      <c r="F109" s="475"/>
      <c r="G109" s="475"/>
      <c r="H109" s="475"/>
      <c r="I109" s="475"/>
      <c r="J109" s="475"/>
      <c r="K109" s="478"/>
      <c r="L109" s="478"/>
      <c r="M109" s="464"/>
      <c r="N109" s="475"/>
      <c r="O109" s="475"/>
      <c r="P109" s="463"/>
      <c r="Q109" s="463"/>
      <c r="R109" s="463"/>
      <c r="S109" s="464"/>
      <c r="T109" s="463"/>
      <c r="U109" s="475"/>
      <c r="V109" s="463"/>
      <c r="W109" s="463"/>
      <c r="X109" s="463"/>
      <c r="Y109" s="464"/>
      <c r="Z109" s="463"/>
      <c r="AA109" s="478"/>
      <c r="AB109" s="478"/>
      <c r="AC109" s="480"/>
      <c r="AD109" s="475"/>
      <c r="AE109" s="480"/>
      <c r="AF109" s="11" t="s">
        <v>473</v>
      </c>
      <c r="AG109" s="11" t="s">
        <v>477</v>
      </c>
      <c r="AH109" s="11" t="s">
        <v>476</v>
      </c>
      <c r="AI109" s="57" t="s">
        <v>475</v>
      </c>
      <c r="AJ109" s="128" t="s">
        <v>474</v>
      </c>
      <c r="AK109" s="218" t="s">
        <v>1018</v>
      </c>
      <c r="AL109" s="208">
        <v>1</v>
      </c>
      <c r="AM109" s="281" t="s">
        <v>1019</v>
      </c>
      <c r="AN109" s="140" t="s">
        <v>449</v>
      </c>
      <c r="AO109" s="140" t="s">
        <v>450</v>
      </c>
      <c r="AP109" s="140" t="s">
        <v>450</v>
      </c>
      <c r="AQ109" s="141" t="s">
        <v>449</v>
      </c>
      <c r="AR109" s="141" t="s">
        <v>449</v>
      </c>
      <c r="AS109" s="136"/>
      <c r="AT109" s="229"/>
      <c r="AU109" s="201"/>
      <c r="AV109" s="473"/>
      <c r="AW109" s="475"/>
      <c r="AX109" s="476"/>
    </row>
    <row r="110" spans="1:59" s="54" customFormat="1" ht="173.25" customHeight="1" x14ac:dyDescent="0.25">
      <c r="A110" s="356"/>
      <c r="B110" s="482"/>
      <c r="C110" s="482"/>
      <c r="D110" s="485"/>
      <c r="E110" s="485"/>
      <c r="F110" s="475"/>
      <c r="G110" s="475"/>
      <c r="H110" s="475"/>
      <c r="I110" s="475"/>
      <c r="J110" s="475"/>
      <c r="K110" s="478"/>
      <c r="L110" s="478"/>
      <c r="M110" s="464"/>
      <c r="N110" s="475"/>
      <c r="O110" s="475"/>
      <c r="P110" s="463"/>
      <c r="Q110" s="463"/>
      <c r="R110" s="463"/>
      <c r="S110" s="464"/>
      <c r="T110" s="463"/>
      <c r="U110" s="475"/>
      <c r="V110" s="463"/>
      <c r="W110" s="463"/>
      <c r="X110" s="463"/>
      <c r="Y110" s="464"/>
      <c r="Z110" s="463"/>
      <c r="AA110" s="478"/>
      <c r="AB110" s="478"/>
      <c r="AC110" s="480"/>
      <c r="AD110" s="475"/>
      <c r="AE110" s="480"/>
      <c r="AF110" s="11" t="s">
        <v>478</v>
      </c>
      <c r="AG110" s="11" t="s">
        <v>469</v>
      </c>
      <c r="AH110" s="11" t="s">
        <v>479</v>
      </c>
      <c r="AI110" s="57" t="s">
        <v>1029</v>
      </c>
      <c r="AJ110" s="128" t="s">
        <v>480</v>
      </c>
      <c r="AK110" s="78" t="s">
        <v>1020</v>
      </c>
      <c r="AL110" s="268">
        <v>0.4</v>
      </c>
      <c r="AM110" s="281" t="s">
        <v>1022</v>
      </c>
      <c r="AN110" s="140" t="s">
        <v>449</v>
      </c>
      <c r="AO110" s="140" t="s">
        <v>450</v>
      </c>
      <c r="AP110" s="140" t="s">
        <v>450</v>
      </c>
      <c r="AQ110" s="141" t="s">
        <v>451</v>
      </c>
      <c r="AR110" s="141" t="s">
        <v>451</v>
      </c>
      <c r="AS110" s="136"/>
      <c r="AT110" s="229"/>
      <c r="AU110" s="201"/>
      <c r="AV110" s="473"/>
      <c r="AW110" s="475"/>
      <c r="AX110" s="476"/>
    </row>
    <row r="111" spans="1:59" s="54" customFormat="1" ht="172.5" customHeight="1" thickBot="1" x14ac:dyDescent="0.3">
      <c r="A111" s="356"/>
      <c r="B111" s="483"/>
      <c r="C111" s="483"/>
      <c r="D111" s="486"/>
      <c r="E111" s="486"/>
      <c r="F111" s="417"/>
      <c r="G111" s="417"/>
      <c r="H111" s="417"/>
      <c r="I111" s="417"/>
      <c r="J111" s="417"/>
      <c r="K111" s="454"/>
      <c r="L111" s="454"/>
      <c r="M111" s="413"/>
      <c r="N111" s="417"/>
      <c r="O111" s="417"/>
      <c r="P111" s="411"/>
      <c r="Q111" s="411"/>
      <c r="R111" s="411"/>
      <c r="S111" s="413"/>
      <c r="T111" s="411"/>
      <c r="U111" s="417"/>
      <c r="V111" s="411"/>
      <c r="W111" s="411"/>
      <c r="X111" s="411"/>
      <c r="Y111" s="413"/>
      <c r="Z111" s="411"/>
      <c r="AA111" s="454"/>
      <c r="AB111" s="454"/>
      <c r="AC111" s="415"/>
      <c r="AD111" s="417"/>
      <c r="AE111" s="480"/>
      <c r="AF111" s="11" t="s">
        <v>482</v>
      </c>
      <c r="AG111" s="11" t="s">
        <v>483</v>
      </c>
      <c r="AH111" s="11" t="s">
        <v>484</v>
      </c>
      <c r="AI111" s="57" t="s">
        <v>485</v>
      </c>
      <c r="AJ111" s="128" t="s">
        <v>486</v>
      </c>
      <c r="AK111" s="218" t="s">
        <v>1030</v>
      </c>
      <c r="AL111" s="208">
        <v>0.4</v>
      </c>
      <c r="AM111" s="281" t="s">
        <v>1021</v>
      </c>
      <c r="AN111" s="140" t="s">
        <v>449</v>
      </c>
      <c r="AO111" s="140" t="s">
        <v>450</v>
      </c>
      <c r="AP111" s="140" t="s">
        <v>450</v>
      </c>
      <c r="AQ111" s="141" t="s">
        <v>451</v>
      </c>
      <c r="AR111" s="141" t="s">
        <v>451</v>
      </c>
      <c r="AS111" s="136"/>
      <c r="AT111" s="229"/>
      <c r="AU111" s="201"/>
      <c r="AV111" s="474"/>
      <c r="AW111" s="417"/>
      <c r="AX111" s="477"/>
    </row>
    <row r="112" spans="1:59" s="54" customFormat="1" ht="312.75" customHeight="1" thickBot="1" x14ac:dyDescent="0.3">
      <c r="A112" s="356"/>
      <c r="B112" s="418" t="s">
        <v>49</v>
      </c>
      <c r="C112" s="418" t="s">
        <v>50</v>
      </c>
      <c r="D112" s="484" t="s">
        <v>159</v>
      </c>
      <c r="E112" s="484" t="s">
        <v>377</v>
      </c>
      <c r="F112" s="422" t="s">
        <v>53</v>
      </c>
      <c r="G112" s="422" t="s">
        <v>85</v>
      </c>
      <c r="H112" s="420" t="s">
        <v>378</v>
      </c>
      <c r="I112" s="422" t="s">
        <v>283</v>
      </c>
      <c r="J112" s="422" t="s">
        <v>379</v>
      </c>
      <c r="K112" s="455" t="s">
        <v>119</v>
      </c>
      <c r="L112" s="455" t="s">
        <v>67</v>
      </c>
      <c r="M112" s="459" t="s">
        <v>120</v>
      </c>
      <c r="N112" s="422" t="s">
        <v>380</v>
      </c>
      <c r="O112" s="422" t="s">
        <v>295</v>
      </c>
      <c r="P112" s="457" t="s">
        <v>97</v>
      </c>
      <c r="Q112" s="457" t="s">
        <v>106</v>
      </c>
      <c r="R112" s="457" t="s">
        <v>97</v>
      </c>
      <c r="S112" s="459" t="s">
        <v>98</v>
      </c>
      <c r="T112" s="457" t="s">
        <v>99</v>
      </c>
      <c r="U112" s="422" t="s">
        <v>381</v>
      </c>
      <c r="V112" s="457" t="s">
        <v>133</v>
      </c>
      <c r="W112" s="457" t="s">
        <v>288</v>
      </c>
      <c r="X112" s="457" t="s">
        <v>133</v>
      </c>
      <c r="Y112" s="459" t="s">
        <v>98</v>
      </c>
      <c r="Z112" s="457" t="s">
        <v>99</v>
      </c>
      <c r="AA112" s="455" t="s">
        <v>119</v>
      </c>
      <c r="AB112" s="455" t="s">
        <v>67</v>
      </c>
      <c r="AC112" s="479" t="s">
        <v>120</v>
      </c>
      <c r="AD112" s="422" t="s">
        <v>380</v>
      </c>
      <c r="AE112" s="481" t="s">
        <v>43</v>
      </c>
      <c r="AF112" s="129" t="s">
        <v>452</v>
      </c>
      <c r="AG112" s="129" t="s">
        <v>455</v>
      </c>
      <c r="AH112" s="129" t="s">
        <v>458</v>
      </c>
      <c r="AI112" s="144">
        <v>44044</v>
      </c>
      <c r="AJ112" s="290" t="s">
        <v>297</v>
      </c>
      <c r="AK112" s="78" t="s">
        <v>1023</v>
      </c>
      <c r="AL112" s="208">
        <v>0.2</v>
      </c>
      <c r="AM112" s="280" t="s">
        <v>968</v>
      </c>
      <c r="AN112" s="140" t="s">
        <v>382</v>
      </c>
      <c r="AO112" s="140" t="s">
        <v>298</v>
      </c>
      <c r="AP112" s="140" t="s">
        <v>383</v>
      </c>
      <c r="AQ112" s="59">
        <v>44013</v>
      </c>
      <c r="AR112" s="59">
        <v>44196</v>
      </c>
      <c r="AS112" s="59" t="s">
        <v>1024</v>
      </c>
      <c r="AT112" s="229">
        <v>0.2</v>
      </c>
      <c r="AU112" s="287" t="s">
        <v>968</v>
      </c>
      <c r="AV112" s="445" t="s">
        <v>384</v>
      </c>
      <c r="AW112" s="422" t="s">
        <v>289</v>
      </c>
      <c r="AX112" s="443" t="s">
        <v>385</v>
      </c>
    </row>
    <row r="113" spans="1:50" s="54" customFormat="1" ht="154.5" customHeight="1" x14ac:dyDescent="0.25">
      <c r="A113" s="356"/>
      <c r="B113" s="482"/>
      <c r="C113" s="482"/>
      <c r="D113" s="485"/>
      <c r="E113" s="485"/>
      <c r="F113" s="475"/>
      <c r="G113" s="475"/>
      <c r="H113" s="490"/>
      <c r="I113" s="475"/>
      <c r="J113" s="475"/>
      <c r="K113" s="478"/>
      <c r="L113" s="478"/>
      <c r="M113" s="464"/>
      <c r="N113" s="475"/>
      <c r="O113" s="475"/>
      <c r="P113" s="463"/>
      <c r="Q113" s="463"/>
      <c r="R113" s="463"/>
      <c r="S113" s="464"/>
      <c r="T113" s="463"/>
      <c r="U113" s="475"/>
      <c r="V113" s="463"/>
      <c r="W113" s="463"/>
      <c r="X113" s="463"/>
      <c r="Y113" s="464"/>
      <c r="Z113" s="463"/>
      <c r="AA113" s="478"/>
      <c r="AB113" s="478"/>
      <c r="AC113" s="480"/>
      <c r="AD113" s="475"/>
      <c r="AE113" s="481"/>
      <c r="AF113" s="129" t="s">
        <v>453</v>
      </c>
      <c r="AG113" s="129" t="s">
        <v>456</v>
      </c>
      <c r="AH113" s="142" t="s">
        <v>459</v>
      </c>
      <c r="AI113" s="144">
        <v>44044</v>
      </c>
      <c r="AJ113" s="143" t="s">
        <v>297</v>
      </c>
      <c r="AK113" s="218" t="s">
        <v>898</v>
      </c>
      <c r="AL113" s="208">
        <v>1</v>
      </c>
      <c r="AM113" s="280" t="s">
        <v>968</v>
      </c>
      <c r="AN113" s="140" t="s">
        <v>449</v>
      </c>
      <c r="AO113" s="140" t="s">
        <v>450</v>
      </c>
      <c r="AP113" s="140" t="s">
        <v>450</v>
      </c>
      <c r="AQ113" s="141" t="s">
        <v>451</v>
      </c>
      <c r="AR113" s="141" t="s">
        <v>451</v>
      </c>
      <c r="AS113" s="136"/>
      <c r="AT113" s="229"/>
      <c r="AU113" s="201"/>
      <c r="AV113" s="473"/>
      <c r="AW113" s="475"/>
      <c r="AX113" s="476"/>
    </row>
    <row r="114" spans="1:50" s="54" customFormat="1" ht="118.5" customHeight="1" thickBot="1" x14ac:dyDescent="0.3">
      <c r="A114" s="356"/>
      <c r="B114" s="482"/>
      <c r="C114" s="482"/>
      <c r="D114" s="485"/>
      <c r="E114" s="485"/>
      <c r="F114" s="475"/>
      <c r="G114" s="475"/>
      <c r="H114" s="490"/>
      <c r="I114" s="475"/>
      <c r="J114" s="475"/>
      <c r="K114" s="478"/>
      <c r="L114" s="478"/>
      <c r="M114" s="464"/>
      <c r="N114" s="475"/>
      <c r="O114" s="475"/>
      <c r="P114" s="463"/>
      <c r="Q114" s="463"/>
      <c r="R114" s="463"/>
      <c r="S114" s="464"/>
      <c r="T114" s="463"/>
      <c r="U114" s="475"/>
      <c r="V114" s="463"/>
      <c r="W114" s="463"/>
      <c r="X114" s="463"/>
      <c r="Y114" s="464"/>
      <c r="Z114" s="463"/>
      <c r="AA114" s="478"/>
      <c r="AB114" s="478"/>
      <c r="AC114" s="480"/>
      <c r="AD114" s="475"/>
      <c r="AE114" s="481"/>
      <c r="AF114" s="129" t="s">
        <v>454</v>
      </c>
      <c r="AG114" s="129" t="s">
        <v>457</v>
      </c>
      <c r="AH114" s="129" t="s">
        <v>460</v>
      </c>
      <c r="AI114" s="142" t="s">
        <v>461</v>
      </c>
      <c r="AJ114" s="143" t="s">
        <v>462</v>
      </c>
      <c r="AK114" s="78" t="s">
        <v>896</v>
      </c>
      <c r="AL114" s="208" t="s">
        <v>897</v>
      </c>
      <c r="AM114" s="121" t="s">
        <v>969</v>
      </c>
      <c r="AN114" s="140" t="s">
        <v>449</v>
      </c>
      <c r="AO114" s="140" t="s">
        <v>450</v>
      </c>
      <c r="AP114" s="140" t="s">
        <v>450</v>
      </c>
      <c r="AQ114" s="141" t="s">
        <v>451</v>
      </c>
      <c r="AR114" s="141" t="s">
        <v>451</v>
      </c>
      <c r="AS114" s="136"/>
      <c r="AT114" s="229"/>
      <c r="AU114" s="201"/>
      <c r="AV114" s="473"/>
      <c r="AW114" s="475"/>
      <c r="AX114" s="476"/>
    </row>
    <row r="115" spans="1:50" s="54" customFormat="1" ht="142.5" customHeight="1" thickBot="1" x14ac:dyDescent="0.3">
      <c r="A115" s="357"/>
      <c r="B115" s="483"/>
      <c r="C115" s="483"/>
      <c r="D115" s="486"/>
      <c r="E115" s="486"/>
      <c r="F115" s="417"/>
      <c r="G115" s="417"/>
      <c r="H115" s="491"/>
      <c r="I115" s="417"/>
      <c r="J115" s="417"/>
      <c r="K115" s="454"/>
      <c r="L115" s="454"/>
      <c r="M115" s="413"/>
      <c r="N115" s="417"/>
      <c r="O115" s="417"/>
      <c r="P115" s="411"/>
      <c r="Q115" s="411"/>
      <c r="R115" s="411"/>
      <c r="S115" s="413"/>
      <c r="T115" s="411"/>
      <c r="U115" s="417"/>
      <c r="V115" s="411"/>
      <c r="W115" s="411"/>
      <c r="X115" s="411"/>
      <c r="Y115" s="413"/>
      <c r="Z115" s="411"/>
      <c r="AA115" s="454"/>
      <c r="AB115" s="454"/>
      <c r="AC115" s="415"/>
      <c r="AD115" s="417"/>
      <c r="AE115" s="481"/>
      <c r="AF115" s="11" t="s">
        <v>463</v>
      </c>
      <c r="AG115" s="77" t="s">
        <v>464</v>
      </c>
      <c r="AH115" s="77" t="s">
        <v>465</v>
      </c>
      <c r="AI115" s="60" t="s">
        <v>466</v>
      </c>
      <c r="AJ115" s="60" t="s">
        <v>467</v>
      </c>
      <c r="AK115" s="78" t="s">
        <v>896</v>
      </c>
      <c r="AL115" s="208" t="s">
        <v>897</v>
      </c>
      <c r="AM115" s="121" t="s">
        <v>969</v>
      </c>
      <c r="AN115" s="140" t="s">
        <v>449</v>
      </c>
      <c r="AO115" s="140" t="s">
        <v>450</v>
      </c>
      <c r="AP115" s="140" t="s">
        <v>450</v>
      </c>
      <c r="AQ115" s="141" t="s">
        <v>451</v>
      </c>
      <c r="AR115" s="141" t="s">
        <v>451</v>
      </c>
      <c r="AS115" s="136"/>
      <c r="AT115" s="229"/>
      <c r="AU115" s="201"/>
      <c r="AV115" s="474"/>
      <c r="AW115" s="417"/>
      <c r="AX115" s="477"/>
    </row>
    <row r="116" spans="1:50" s="54" customFormat="1" ht="408.75" customHeight="1" x14ac:dyDescent="0.25">
      <c r="A116" s="358"/>
      <c r="B116" s="418" t="s">
        <v>49</v>
      </c>
      <c r="C116" s="418" t="s">
        <v>50</v>
      </c>
      <c r="D116" s="484" t="s">
        <v>290</v>
      </c>
      <c r="E116" s="484" t="s">
        <v>386</v>
      </c>
      <c r="F116" s="422" t="s">
        <v>53</v>
      </c>
      <c r="G116" s="422" t="s">
        <v>85</v>
      </c>
      <c r="H116" s="420" t="s">
        <v>446</v>
      </c>
      <c r="I116" s="422" t="s">
        <v>294</v>
      </c>
      <c r="J116" s="422" t="s">
        <v>445</v>
      </c>
      <c r="K116" s="455" t="s">
        <v>119</v>
      </c>
      <c r="L116" s="455" t="s">
        <v>291</v>
      </c>
      <c r="M116" s="459" t="s">
        <v>68</v>
      </c>
      <c r="N116" s="422" t="s">
        <v>292</v>
      </c>
      <c r="O116" s="422" t="s">
        <v>387</v>
      </c>
      <c r="P116" s="457" t="s">
        <v>135</v>
      </c>
      <c r="Q116" s="457" t="s">
        <v>100</v>
      </c>
      <c r="R116" s="457" t="s">
        <v>135</v>
      </c>
      <c r="S116" s="459" t="s">
        <v>98</v>
      </c>
      <c r="T116" s="457" t="s">
        <v>99</v>
      </c>
      <c r="U116" s="422" t="s">
        <v>388</v>
      </c>
      <c r="V116" s="457" t="s">
        <v>135</v>
      </c>
      <c r="W116" s="457" t="s">
        <v>135</v>
      </c>
      <c r="X116" s="457" t="s">
        <v>135</v>
      </c>
      <c r="Y116" s="459" t="s">
        <v>98</v>
      </c>
      <c r="Z116" s="457" t="s">
        <v>99</v>
      </c>
      <c r="AA116" s="455" t="s">
        <v>119</v>
      </c>
      <c r="AB116" s="455" t="s">
        <v>291</v>
      </c>
      <c r="AC116" s="461" t="s">
        <v>68</v>
      </c>
      <c r="AD116" s="422" t="s">
        <v>292</v>
      </c>
      <c r="AE116" s="461" t="s">
        <v>43</v>
      </c>
      <c r="AF116" s="11" t="s">
        <v>447</v>
      </c>
      <c r="AG116" s="51" t="s">
        <v>438</v>
      </c>
      <c r="AH116" s="11" t="s">
        <v>439</v>
      </c>
      <c r="AI116" s="137" t="s">
        <v>433</v>
      </c>
      <c r="AJ116" s="137" t="s">
        <v>440</v>
      </c>
      <c r="AK116" s="136" t="s">
        <v>1026</v>
      </c>
      <c r="AL116" s="208">
        <v>0.7</v>
      </c>
      <c r="AM116" s="282" t="s">
        <v>998</v>
      </c>
      <c r="AN116" s="140" t="s">
        <v>449</v>
      </c>
      <c r="AO116" s="140" t="s">
        <v>450</v>
      </c>
      <c r="AP116" s="140" t="s">
        <v>450</v>
      </c>
      <c r="AQ116" s="141" t="s">
        <v>451</v>
      </c>
      <c r="AR116" s="141" t="s">
        <v>451</v>
      </c>
      <c r="AS116" s="136"/>
      <c r="AT116" s="229"/>
      <c r="AU116" s="201"/>
      <c r="AV116" s="445" t="s">
        <v>389</v>
      </c>
      <c r="AW116" s="422" t="s">
        <v>289</v>
      </c>
      <c r="AX116" s="443" t="s">
        <v>390</v>
      </c>
    </row>
    <row r="117" spans="1:50" s="54" customFormat="1" ht="201" customHeight="1" thickBot="1" x14ac:dyDescent="0.3">
      <c r="A117" s="355"/>
      <c r="B117" s="419"/>
      <c r="C117" s="419"/>
      <c r="D117" s="487"/>
      <c r="E117" s="487"/>
      <c r="F117" s="423"/>
      <c r="G117" s="423"/>
      <c r="H117" s="421"/>
      <c r="I117" s="423"/>
      <c r="J117" s="423"/>
      <c r="K117" s="456"/>
      <c r="L117" s="456"/>
      <c r="M117" s="460"/>
      <c r="N117" s="423"/>
      <c r="O117" s="423"/>
      <c r="P117" s="458"/>
      <c r="Q117" s="458"/>
      <c r="R117" s="458"/>
      <c r="S117" s="460"/>
      <c r="T117" s="458"/>
      <c r="U117" s="423"/>
      <c r="V117" s="458"/>
      <c r="W117" s="458"/>
      <c r="X117" s="458"/>
      <c r="Y117" s="460"/>
      <c r="Z117" s="458"/>
      <c r="AA117" s="456"/>
      <c r="AB117" s="456"/>
      <c r="AC117" s="462"/>
      <c r="AD117" s="423"/>
      <c r="AE117" s="462"/>
      <c r="AF117" s="139" t="s">
        <v>444</v>
      </c>
      <c r="AG117" s="138" t="s">
        <v>443</v>
      </c>
      <c r="AH117" s="139" t="s">
        <v>448</v>
      </c>
      <c r="AI117" s="147" t="s">
        <v>441</v>
      </c>
      <c r="AJ117" s="147" t="s">
        <v>442</v>
      </c>
      <c r="AK117" s="219" t="s">
        <v>980</v>
      </c>
      <c r="AL117" s="210">
        <v>0.5</v>
      </c>
      <c r="AM117" s="282" t="s">
        <v>968</v>
      </c>
      <c r="AN117" s="149" t="s">
        <v>449</v>
      </c>
      <c r="AO117" s="149" t="s">
        <v>450</v>
      </c>
      <c r="AP117" s="149" t="s">
        <v>450</v>
      </c>
      <c r="AQ117" s="150" t="s">
        <v>451</v>
      </c>
      <c r="AR117" s="150" t="s">
        <v>451</v>
      </c>
      <c r="AS117" s="148"/>
      <c r="AT117" s="231"/>
      <c r="AU117" s="202"/>
      <c r="AV117" s="446"/>
      <c r="AW117" s="423"/>
      <c r="AX117" s="444"/>
    </row>
    <row r="124" spans="1:50" ht="105" customHeight="1" x14ac:dyDescent="0.25"/>
  </sheetData>
  <protectedRanges>
    <protectedRange algorithmName="SHA-512" hashValue="GcA5hYHi0S0v0TFeihONv8ng/fM9jnHEWtvOHCW6ar6RBG7/E+JDjv6mQ5/K2EJWy7R3MAWfJTaRiE1Lr700RA==" saltValue="2YVNEi1NeJeksRvtanEaLQ==" spinCount="100000" sqref="AK15:AL34 AS108 AK82:AL117 AK48:AL77 AK36:AL36 AL35 AK38:AL43 AL37" name="Rango1"/>
    <protectedRange algorithmName="SHA-512" hashValue="pxAkKzOCjvXasYOnM+tnfrlS0jUzZJZRMgGsuhBLdOpqwSk9dkTnbGVWqa28nzlY6aOjfLtGt/3j1NRiS3XtIA==" saltValue="ycGRswPEtsrpQJzjeHmfrg==" spinCount="100000" sqref="AS15:AT43 AS109:AT117 AT108 AS48:AT66 AS68:AT107" name="Rango2"/>
    <protectedRange algorithmName="SHA-512" hashValue="GcA5hYHi0S0v0TFeihONv8ng/fM9jnHEWtvOHCW6ar6RBG7/E+JDjv6mQ5/K2EJWy7R3MAWfJTaRiE1Lr700RA==" saltValue="2YVNEi1NeJeksRvtanEaLQ==" spinCount="100000" sqref="AK78:AL81" name="Rango1_1"/>
    <protectedRange algorithmName="SHA-512" hashValue="GcA5hYHi0S0v0TFeihONv8ng/fM9jnHEWtvOHCW6ar6RBG7/E+JDjv6mQ5/K2EJWy7R3MAWfJTaRiE1Lr700RA==" saltValue="2YVNEi1NeJeksRvtanEaLQ==" spinCount="100000" sqref="AK44:AL47" name="Rango1_2"/>
    <protectedRange algorithmName="SHA-512" hashValue="pxAkKzOCjvXasYOnM+tnfrlS0jUzZJZRMgGsuhBLdOpqwSk9dkTnbGVWqa28nzlY6aOjfLtGt/3j1NRiS3XtIA==" saltValue="ycGRswPEtsrpQJzjeHmfrg==" spinCount="100000" sqref="AS44:AT47" name="Rango2_1"/>
    <protectedRange algorithmName="SHA-512" hashValue="GcA5hYHi0S0v0TFeihONv8ng/fM9jnHEWtvOHCW6ar6RBG7/E+JDjv6mQ5/K2EJWy7R3MAWfJTaRiE1Lr700RA==" saltValue="2YVNEi1NeJeksRvtanEaLQ==" spinCount="100000" sqref="AS67" name="Rango1_3"/>
    <protectedRange algorithmName="SHA-512" hashValue="pxAkKzOCjvXasYOnM+tnfrlS0jUzZJZRMgGsuhBLdOpqwSk9dkTnbGVWqa28nzlY6aOjfLtGt/3j1NRiS3XtIA==" saltValue="ycGRswPEtsrpQJzjeHmfrg==" spinCount="100000" sqref="AT67" name="Rango2_2"/>
    <protectedRange algorithmName="SHA-512" hashValue="GcA5hYHi0S0v0TFeihONv8ng/fM9jnHEWtvOHCW6ar6RBG7/E+JDjv6mQ5/K2EJWy7R3MAWfJTaRiE1Lr700RA==" saltValue="2YVNEi1NeJeksRvtanEaLQ==" spinCount="100000" sqref="AK35" name="Rango1_4"/>
    <protectedRange algorithmName="SHA-512" hashValue="GcA5hYHi0S0v0TFeihONv8ng/fM9jnHEWtvOHCW6ar6RBG7/E+JDjv6mQ5/K2EJWy7R3MAWfJTaRiE1Lr700RA==" saltValue="2YVNEi1NeJeksRvtanEaLQ==" spinCount="100000" sqref="AK37" name="Rango1_5"/>
  </protectedRanges>
  <mergeCells count="1008">
    <mergeCell ref="AX86:AX90"/>
    <mergeCell ref="AW86:AW90"/>
    <mergeCell ref="AV86:AV90"/>
    <mergeCell ref="AX91:AX92"/>
    <mergeCell ref="AW91:AW92"/>
    <mergeCell ref="AV91:AV92"/>
    <mergeCell ref="F49:F52"/>
    <mergeCell ref="E49:E52"/>
    <mergeCell ref="D49:D52"/>
    <mergeCell ref="C49:C52"/>
    <mergeCell ref="B49:B52"/>
    <mergeCell ref="K49:K52"/>
    <mergeCell ref="J49:J52"/>
    <mergeCell ref="I49:I52"/>
    <mergeCell ref="H49:H52"/>
    <mergeCell ref="G49:G52"/>
    <mergeCell ref="P49:P52"/>
    <mergeCell ref="O49:O52"/>
    <mergeCell ref="N49:N52"/>
    <mergeCell ref="M49:M52"/>
    <mergeCell ref="L49:L52"/>
    <mergeCell ref="U49:U52"/>
    <mergeCell ref="T49:T52"/>
    <mergeCell ref="S49:S52"/>
    <mergeCell ref="R49:R52"/>
    <mergeCell ref="Q49:Q52"/>
    <mergeCell ref="Z49:Z52"/>
    <mergeCell ref="Y49:Y52"/>
    <mergeCell ref="X49:X52"/>
    <mergeCell ref="W49:W52"/>
    <mergeCell ref="V49:V52"/>
    <mergeCell ref="AE49:AE52"/>
    <mergeCell ref="AD49:AD52"/>
    <mergeCell ref="AC49:AC52"/>
    <mergeCell ref="AB49:AB52"/>
    <mergeCell ref="AA49:AA52"/>
    <mergeCell ref="Q44:Q47"/>
    <mergeCell ref="P44:P47"/>
    <mergeCell ref="B44:B47"/>
    <mergeCell ref="C44:C47"/>
    <mergeCell ref="D44:D47"/>
    <mergeCell ref="E44:E47"/>
    <mergeCell ref="F44:F47"/>
    <mergeCell ref="G44:G47"/>
    <mergeCell ref="H44:H47"/>
    <mergeCell ref="I44:I47"/>
    <mergeCell ref="J44:J47"/>
    <mergeCell ref="N44:N47"/>
    <mergeCell ref="O44:O47"/>
    <mergeCell ref="M44:M47"/>
    <mergeCell ref="L44:L47"/>
    <mergeCell ref="K44:K47"/>
    <mergeCell ref="A44:A47"/>
    <mergeCell ref="AE44:AE47"/>
    <mergeCell ref="AD44:AD47"/>
    <mergeCell ref="V44:V47"/>
    <mergeCell ref="W44:W47"/>
    <mergeCell ref="X44:X47"/>
    <mergeCell ref="Y44:Y47"/>
    <mergeCell ref="Z44:Z47"/>
    <mergeCell ref="AA44:AA47"/>
    <mergeCell ref="AB44:AB47"/>
    <mergeCell ref="AC44:AC47"/>
    <mergeCell ref="U44:U47"/>
    <mergeCell ref="T44:T47"/>
    <mergeCell ref="S44:S47"/>
    <mergeCell ref="R44:R47"/>
    <mergeCell ref="S40:S42"/>
    <mergeCell ref="T40:T42"/>
    <mergeCell ref="U40:U42"/>
    <mergeCell ref="V40:V42"/>
    <mergeCell ref="W40:W42"/>
    <mergeCell ref="N40:N42"/>
    <mergeCell ref="O40:O42"/>
    <mergeCell ref="P40:P42"/>
    <mergeCell ref="Q40:Q42"/>
    <mergeCell ref="R40:R42"/>
    <mergeCell ref="I40:I42"/>
    <mergeCell ref="J40:J42"/>
    <mergeCell ref="K40:K42"/>
    <mergeCell ref="L40:L42"/>
    <mergeCell ref="M40:M42"/>
    <mergeCell ref="C36:C39"/>
    <mergeCell ref="B36:B39"/>
    <mergeCell ref="AE40:AE42"/>
    <mergeCell ref="AC40:AC42"/>
    <mergeCell ref="AD40:AD42"/>
    <mergeCell ref="Y40:Y42"/>
    <mergeCell ref="Z40:Z42"/>
    <mergeCell ref="AA40:AA42"/>
    <mergeCell ref="AB40:AB42"/>
    <mergeCell ref="B40:B42"/>
    <mergeCell ref="C40:C42"/>
    <mergeCell ref="D40:D42"/>
    <mergeCell ref="E40:E42"/>
    <mergeCell ref="F40:F42"/>
    <mergeCell ref="G40:G42"/>
    <mergeCell ref="H40:H42"/>
    <mergeCell ref="H36:H39"/>
    <mergeCell ref="G36:G39"/>
    <mergeCell ref="F36:F39"/>
    <mergeCell ref="E36:E39"/>
    <mergeCell ref="D36:D39"/>
    <mergeCell ref="U36:U39"/>
    <mergeCell ref="O36:O39"/>
    <mergeCell ref="N36:N39"/>
    <mergeCell ref="J36:J39"/>
    <mergeCell ref="I36:I39"/>
    <mergeCell ref="X36:X39"/>
    <mergeCell ref="Y36:Y39"/>
    <mergeCell ref="Z36:Z39"/>
    <mergeCell ref="AA36:AA39"/>
    <mergeCell ref="AB36:AB39"/>
    <mergeCell ref="X40:X42"/>
    <mergeCell ref="AE36:AE39"/>
    <mergeCell ref="AC36:AC39"/>
    <mergeCell ref="AD36:AD39"/>
    <mergeCell ref="K36:K39"/>
    <mergeCell ref="L36:L39"/>
    <mergeCell ref="M36:M39"/>
    <mergeCell ref="R36:R39"/>
    <mergeCell ref="Q36:Q39"/>
    <mergeCell ref="P36:P39"/>
    <mergeCell ref="T36:T39"/>
    <mergeCell ref="S36:S39"/>
    <mergeCell ref="V36:V39"/>
    <mergeCell ref="W36:W39"/>
    <mergeCell ref="I33:I35"/>
    <mergeCell ref="H33:H35"/>
    <mergeCell ref="G33:G35"/>
    <mergeCell ref="F33:F35"/>
    <mergeCell ref="N33:N35"/>
    <mergeCell ref="M33:M35"/>
    <mergeCell ref="L33:L35"/>
    <mergeCell ref="K33:K35"/>
    <mergeCell ref="J33:J35"/>
    <mergeCell ref="S33:S35"/>
    <mergeCell ref="R33:R35"/>
    <mergeCell ref="Q33:Q35"/>
    <mergeCell ref="P33:P35"/>
    <mergeCell ref="O33:O35"/>
    <mergeCell ref="AE33:AE35"/>
    <mergeCell ref="AD33:AD35"/>
    <mergeCell ref="AC33:AC35"/>
    <mergeCell ref="AB33:AB35"/>
    <mergeCell ref="AA33:AA35"/>
    <mergeCell ref="Z33:Z35"/>
    <mergeCell ref="Y33:Y35"/>
    <mergeCell ref="X33:X35"/>
    <mergeCell ref="W33:W35"/>
    <mergeCell ref="V33:V35"/>
    <mergeCell ref="U33:U35"/>
    <mergeCell ref="T33:T35"/>
    <mergeCell ref="D29:D31"/>
    <mergeCell ref="C29:C31"/>
    <mergeCell ref="B29:B31"/>
    <mergeCell ref="G29:G31"/>
    <mergeCell ref="H29:H31"/>
    <mergeCell ref="D33:D35"/>
    <mergeCell ref="C33:C35"/>
    <mergeCell ref="B33:B35"/>
    <mergeCell ref="E33:E35"/>
    <mergeCell ref="AV29:AV31"/>
    <mergeCell ref="AW29:AW31"/>
    <mergeCell ref="AX29:AX31"/>
    <mergeCell ref="F29:F31"/>
    <mergeCell ref="E29:E31"/>
    <mergeCell ref="I29:I31"/>
    <mergeCell ref="J29:J31"/>
    <mergeCell ref="K29:K31"/>
    <mergeCell ref="L29:L31"/>
    <mergeCell ref="M29:M31"/>
    <mergeCell ref="N29:N31"/>
    <mergeCell ref="O29:O31"/>
    <mergeCell ref="P29:P31"/>
    <mergeCell ref="Q29:Q31"/>
    <mergeCell ref="R29:R31"/>
    <mergeCell ref="S29:S31"/>
    <mergeCell ref="AA29:AA31"/>
    <mergeCell ref="AB29:AB31"/>
    <mergeCell ref="AD29:AD31"/>
    <mergeCell ref="AC29:AC31"/>
    <mergeCell ref="AE29:AE31"/>
    <mergeCell ref="T29:T31"/>
    <mergeCell ref="U29:U31"/>
    <mergeCell ref="X26:X28"/>
    <mergeCell ref="Y26:Y28"/>
    <mergeCell ref="Z26:Z28"/>
    <mergeCell ref="V29:V31"/>
    <mergeCell ref="X29:X31"/>
    <mergeCell ref="Y29:Y31"/>
    <mergeCell ref="Z29:Z31"/>
    <mergeCell ref="W29:W31"/>
    <mergeCell ref="S26:S28"/>
    <mergeCell ref="T26:T28"/>
    <mergeCell ref="U26:U28"/>
    <mergeCell ref="V26:V28"/>
    <mergeCell ref="W26:W28"/>
    <mergeCell ref="N26:N28"/>
    <mergeCell ref="O26:O28"/>
    <mergeCell ref="P26:P28"/>
    <mergeCell ref="Q26:Q28"/>
    <mergeCell ref="R26:R28"/>
    <mergeCell ref="J23:J25"/>
    <mergeCell ref="K23:K25"/>
    <mergeCell ref="B23:B25"/>
    <mergeCell ref="C23:C25"/>
    <mergeCell ref="D23:D25"/>
    <mergeCell ref="E23:E25"/>
    <mergeCell ref="F23:F25"/>
    <mergeCell ref="AC23:AC25"/>
    <mergeCell ref="AE23:AE25"/>
    <mergeCell ref="AD23:AD25"/>
    <mergeCell ref="AE26:AE28"/>
    <mergeCell ref="AX26:AX28"/>
    <mergeCell ref="AW26:AW28"/>
    <mergeCell ref="AV26:AV28"/>
    <mergeCell ref="B26:B28"/>
    <mergeCell ref="C26:C28"/>
    <mergeCell ref="D26:D28"/>
    <mergeCell ref="E26:E28"/>
    <mergeCell ref="F26:F28"/>
    <mergeCell ref="G26:G28"/>
    <mergeCell ref="H26:H28"/>
    <mergeCell ref="I26:I28"/>
    <mergeCell ref="J26:J28"/>
    <mergeCell ref="K26:K28"/>
    <mergeCell ref="L26:L28"/>
    <mergeCell ref="M26:M28"/>
    <mergeCell ref="AA23:AA25"/>
    <mergeCell ref="AB23:AB25"/>
    <mergeCell ref="AD26:AD28"/>
    <mergeCell ref="AB26:AB28"/>
    <mergeCell ref="AA26:AA28"/>
    <mergeCell ref="AC26:AC28"/>
    <mergeCell ref="AX23:AX25"/>
    <mergeCell ref="AW23:AW25"/>
    <mergeCell ref="AV23:AV25"/>
    <mergeCell ref="X20:X21"/>
    <mergeCell ref="Y20:Y21"/>
    <mergeCell ref="Z20:Z21"/>
    <mergeCell ref="AA20:AA21"/>
    <mergeCell ref="AB20:AB21"/>
    <mergeCell ref="S20:S21"/>
    <mergeCell ref="T20:T21"/>
    <mergeCell ref="U20:U21"/>
    <mergeCell ref="V20:V21"/>
    <mergeCell ref="W20:W21"/>
    <mergeCell ref="N20:N21"/>
    <mergeCell ref="O20:O21"/>
    <mergeCell ref="P20:P21"/>
    <mergeCell ref="Q20:Q21"/>
    <mergeCell ref="R20:R21"/>
    <mergeCell ref="N23:N25"/>
    <mergeCell ref="O23:O25"/>
    <mergeCell ref="P23:P25"/>
    <mergeCell ref="V23:V25"/>
    <mergeCell ref="W23:W25"/>
    <mergeCell ref="X23:X25"/>
    <mergeCell ref="Y23:Y25"/>
    <mergeCell ref="Z23:Z25"/>
    <mergeCell ref="Q23:Q25"/>
    <mergeCell ref="R23:R25"/>
    <mergeCell ref="S23:S25"/>
    <mergeCell ref="T23:T25"/>
    <mergeCell ref="U23:U25"/>
    <mergeCell ref="A20:A21"/>
    <mergeCell ref="AE20:AE21"/>
    <mergeCell ref="AD20:AD21"/>
    <mergeCell ref="AC20:AC21"/>
    <mergeCell ref="B20:B21"/>
    <mergeCell ref="C20:C21"/>
    <mergeCell ref="D20:D21"/>
    <mergeCell ref="E20:E21"/>
    <mergeCell ref="F20:F21"/>
    <mergeCell ref="G20:G21"/>
    <mergeCell ref="H20:H21"/>
    <mergeCell ref="I20:I21"/>
    <mergeCell ref="J20:J21"/>
    <mergeCell ref="K20:K21"/>
    <mergeCell ref="L20:L21"/>
    <mergeCell ref="M20:M21"/>
    <mergeCell ref="Z17:Z18"/>
    <mergeCell ref="AA17:AA18"/>
    <mergeCell ref="AB17:AB18"/>
    <mergeCell ref="AC17:AC18"/>
    <mergeCell ref="AD17:AD18"/>
    <mergeCell ref="T55:T57"/>
    <mergeCell ref="S55:S57"/>
    <mergeCell ref="R55:R57"/>
    <mergeCell ref="Q55:Q57"/>
    <mergeCell ref="P55:P57"/>
    <mergeCell ref="Y55:Y57"/>
    <mergeCell ref="AM17:AM18"/>
    <mergeCell ref="AL17:AL18"/>
    <mergeCell ref="AK17:AK18"/>
    <mergeCell ref="B17:B18"/>
    <mergeCell ref="C17:C18"/>
    <mergeCell ref="D17:D18"/>
    <mergeCell ref="E17:E18"/>
    <mergeCell ref="F17:F18"/>
    <mergeCell ref="G17:G18"/>
    <mergeCell ref="H17:H18"/>
    <mergeCell ref="I17:I18"/>
    <mergeCell ref="J17:J18"/>
    <mergeCell ref="K17:K18"/>
    <mergeCell ref="L17:L18"/>
    <mergeCell ref="M17:M18"/>
    <mergeCell ref="N17:N18"/>
    <mergeCell ref="AJ17:AJ18"/>
    <mergeCell ref="AI17:AI18"/>
    <mergeCell ref="AH17:AH18"/>
    <mergeCell ref="AG17:AG18"/>
    <mergeCell ref="AF17:AF18"/>
    <mergeCell ref="L23:L25"/>
    <mergeCell ref="M23:M25"/>
    <mergeCell ref="G23:G25"/>
    <mergeCell ref="H23:H25"/>
    <mergeCell ref="I23:I25"/>
    <mergeCell ref="Z58:Z59"/>
    <mergeCell ref="Q58:Q59"/>
    <mergeCell ref="R58:R59"/>
    <mergeCell ref="S58:S59"/>
    <mergeCell ref="T58:T59"/>
    <mergeCell ref="U58:U59"/>
    <mergeCell ref="E55:E57"/>
    <mergeCell ref="D55:D57"/>
    <mergeCell ref="C55:C57"/>
    <mergeCell ref="B55:B57"/>
    <mergeCell ref="AE17:AE18"/>
    <mergeCell ref="O17:O18"/>
    <mergeCell ref="P17:P18"/>
    <mergeCell ref="Q17:Q18"/>
    <mergeCell ref="R17:R18"/>
    <mergeCell ref="S17:S18"/>
    <mergeCell ref="T17:T18"/>
    <mergeCell ref="U17:U18"/>
    <mergeCell ref="V17:V18"/>
    <mergeCell ref="W17:W18"/>
    <mergeCell ref="X17:X18"/>
    <mergeCell ref="Y17:Y18"/>
    <mergeCell ref="J55:J57"/>
    <mergeCell ref="I55:I57"/>
    <mergeCell ref="H55:H57"/>
    <mergeCell ref="G55:G57"/>
    <mergeCell ref="F55:F57"/>
    <mergeCell ref="O55:O57"/>
    <mergeCell ref="N55:N57"/>
    <mergeCell ref="M55:M57"/>
    <mergeCell ref="L55:L57"/>
    <mergeCell ref="K55:K57"/>
    <mergeCell ref="L58:L59"/>
    <mergeCell ref="M58:M59"/>
    <mergeCell ref="N58:N59"/>
    <mergeCell ref="O58:O59"/>
    <mergeCell ref="P58:P59"/>
    <mergeCell ref="G58:G59"/>
    <mergeCell ref="H58:H59"/>
    <mergeCell ref="I58:I59"/>
    <mergeCell ref="J58:J59"/>
    <mergeCell ref="K58:K59"/>
    <mergeCell ref="B58:B59"/>
    <mergeCell ref="C58:C59"/>
    <mergeCell ref="D58:D59"/>
    <mergeCell ref="E58:E59"/>
    <mergeCell ref="F58:F59"/>
    <mergeCell ref="AD58:AD59"/>
    <mergeCell ref="AD55:AD57"/>
    <mergeCell ref="AC55:AC57"/>
    <mergeCell ref="AC58:AC59"/>
    <mergeCell ref="X55:X57"/>
    <mergeCell ref="W55:W57"/>
    <mergeCell ref="V55:V57"/>
    <mergeCell ref="U55:U57"/>
    <mergeCell ref="AA58:AA59"/>
    <mergeCell ref="AB58:AB59"/>
    <mergeCell ref="AB55:AB57"/>
    <mergeCell ref="AA55:AA57"/>
    <mergeCell ref="Z55:Z57"/>
    <mergeCell ref="V58:V59"/>
    <mergeCell ref="W58:W59"/>
    <mergeCell ref="X58:X59"/>
    <mergeCell ref="Y58:Y59"/>
    <mergeCell ref="AE58:AE59"/>
    <mergeCell ref="AX58:AX59"/>
    <mergeCell ref="AW58:AW59"/>
    <mergeCell ref="AV58:AV59"/>
    <mergeCell ref="AX55:AX57"/>
    <mergeCell ref="AW55:AW57"/>
    <mergeCell ref="AV55:AV57"/>
    <mergeCell ref="AE55:AE57"/>
    <mergeCell ref="AV71:AV74"/>
    <mergeCell ref="AW71:AW74"/>
    <mergeCell ref="AX71:AX74"/>
    <mergeCell ref="AV75:AV76"/>
    <mergeCell ref="AW75:AW76"/>
    <mergeCell ref="AX75:AX76"/>
    <mergeCell ref="D71:D74"/>
    <mergeCell ref="C71:C74"/>
    <mergeCell ref="B71:B74"/>
    <mergeCell ref="I71:I74"/>
    <mergeCell ref="H71:H74"/>
    <mergeCell ref="G71:G74"/>
    <mergeCell ref="F71:F74"/>
    <mergeCell ref="E71:E74"/>
    <mergeCell ref="N71:N74"/>
    <mergeCell ref="M71:M74"/>
    <mergeCell ref="L71:L74"/>
    <mergeCell ref="K71:K74"/>
    <mergeCell ref="J71:J74"/>
    <mergeCell ref="S71:S74"/>
    <mergeCell ref="R71:R74"/>
    <mergeCell ref="Q71:Q74"/>
    <mergeCell ref="P71:P74"/>
    <mergeCell ref="O71:O74"/>
    <mergeCell ref="X71:X74"/>
    <mergeCell ref="W71:W74"/>
    <mergeCell ref="V71:V74"/>
    <mergeCell ref="U71:U74"/>
    <mergeCell ref="T71:T74"/>
    <mergeCell ref="Y75:Y76"/>
    <mergeCell ref="Z75:Z76"/>
    <mergeCell ref="AA75:AA76"/>
    <mergeCell ref="AB75:AB76"/>
    <mergeCell ref="AE71:AE74"/>
    <mergeCell ref="AD71:AD74"/>
    <mergeCell ref="AC71:AC74"/>
    <mergeCell ref="AB71:AB74"/>
    <mergeCell ref="AA71:AA74"/>
    <mergeCell ref="Z71:Z74"/>
    <mergeCell ref="Y71:Y74"/>
    <mergeCell ref="T75:T76"/>
    <mergeCell ref="U75:U76"/>
    <mergeCell ref="V75:V76"/>
    <mergeCell ref="W75:W76"/>
    <mergeCell ref="X75:X76"/>
    <mergeCell ref="O75:O76"/>
    <mergeCell ref="P75:P76"/>
    <mergeCell ref="Q75:Q76"/>
    <mergeCell ref="R75:R76"/>
    <mergeCell ref="S75:S76"/>
    <mergeCell ref="AE75:AE76"/>
    <mergeCell ref="AC75:AC76"/>
    <mergeCell ref="AD75:AD76"/>
    <mergeCell ref="B75:B76"/>
    <mergeCell ref="C75:C76"/>
    <mergeCell ref="D75:D76"/>
    <mergeCell ref="E75:E76"/>
    <mergeCell ref="F75:F76"/>
    <mergeCell ref="G75:G76"/>
    <mergeCell ref="H75:H76"/>
    <mergeCell ref="I75:I76"/>
    <mergeCell ref="J75:J76"/>
    <mergeCell ref="K75:K76"/>
    <mergeCell ref="L75:L76"/>
    <mergeCell ref="M75:M76"/>
    <mergeCell ref="N75:N76"/>
    <mergeCell ref="AB68:AB70"/>
    <mergeCell ref="AV68:AV70"/>
    <mergeCell ref="AW68:AW70"/>
    <mergeCell ref="AX68:AX70"/>
    <mergeCell ref="V68:V70"/>
    <mergeCell ref="W68:W70"/>
    <mergeCell ref="X68:X70"/>
    <mergeCell ref="Y68:Y70"/>
    <mergeCell ref="Z68:Z70"/>
    <mergeCell ref="Q68:Q70"/>
    <mergeCell ref="R68:R70"/>
    <mergeCell ref="S68:S70"/>
    <mergeCell ref="T68:T70"/>
    <mergeCell ref="U68:U70"/>
    <mergeCell ref="L68:L70"/>
    <mergeCell ref="M68:M70"/>
    <mergeCell ref="N68:N70"/>
    <mergeCell ref="O68:O70"/>
    <mergeCell ref="P68:P70"/>
    <mergeCell ref="G68:G70"/>
    <mergeCell ref="H68:H70"/>
    <mergeCell ref="I68:I70"/>
    <mergeCell ref="J68:J70"/>
    <mergeCell ref="K68:K70"/>
    <mergeCell ref="B68:B70"/>
    <mergeCell ref="C68:C70"/>
    <mergeCell ref="D68:D70"/>
    <mergeCell ref="E68:E70"/>
    <mergeCell ref="F68:F70"/>
    <mergeCell ref="AB66:AB67"/>
    <mergeCell ref="AC66:AC67"/>
    <mergeCell ref="AD66:AD67"/>
    <mergeCell ref="AE68:AE70"/>
    <mergeCell ref="AC68:AC70"/>
    <mergeCell ref="AD68:AD70"/>
    <mergeCell ref="W66:W67"/>
    <mergeCell ref="X66:X67"/>
    <mergeCell ref="Y66:Y67"/>
    <mergeCell ref="Z66:Z67"/>
    <mergeCell ref="AA66:AA67"/>
    <mergeCell ref="R66:R67"/>
    <mergeCell ref="S66:S67"/>
    <mergeCell ref="T66:T67"/>
    <mergeCell ref="U66:U67"/>
    <mergeCell ref="V66:V67"/>
    <mergeCell ref="M66:M67"/>
    <mergeCell ref="N66:N67"/>
    <mergeCell ref="O66:O67"/>
    <mergeCell ref="P66:P67"/>
    <mergeCell ref="Q66:Q67"/>
    <mergeCell ref="AA68:AA70"/>
    <mergeCell ref="B78:B79"/>
    <mergeCell ref="AE66:AE67"/>
    <mergeCell ref="AX66:AX67"/>
    <mergeCell ref="AW66:AW67"/>
    <mergeCell ref="AV66:AV67"/>
    <mergeCell ref="B66:B67"/>
    <mergeCell ref="C66:C67"/>
    <mergeCell ref="D66:D67"/>
    <mergeCell ref="E66:E67"/>
    <mergeCell ref="F66:F67"/>
    <mergeCell ref="G66:G67"/>
    <mergeCell ref="H66:H67"/>
    <mergeCell ref="I66:I67"/>
    <mergeCell ref="J66:J67"/>
    <mergeCell ref="K66:K67"/>
    <mergeCell ref="L66:L67"/>
    <mergeCell ref="G78:G79"/>
    <mergeCell ref="F78:F79"/>
    <mergeCell ref="E78:E79"/>
    <mergeCell ref="D78:D79"/>
    <mergeCell ref="C78:C79"/>
    <mergeCell ref="L78:L79"/>
    <mergeCell ref="K78:K79"/>
    <mergeCell ref="J78:J79"/>
    <mergeCell ref="I78:I79"/>
    <mergeCell ref="H78:H79"/>
    <mergeCell ref="Q78:Q79"/>
    <mergeCell ref="P78:P79"/>
    <mergeCell ref="O78:O79"/>
    <mergeCell ref="N78:N79"/>
    <mergeCell ref="M78:M79"/>
    <mergeCell ref="V78:V79"/>
    <mergeCell ref="U78:U79"/>
    <mergeCell ref="T78:T79"/>
    <mergeCell ref="S78:S79"/>
    <mergeCell ref="R78:R79"/>
    <mergeCell ref="AA78:AA79"/>
    <mergeCell ref="Z78:Z79"/>
    <mergeCell ref="Y78:Y79"/>
    <mergeCell ref="X78:X79"/>
    <mergeCell ref="W78:W79"/>
    <mergeCell ref="AC80:AC81"/>
    <mergeCell ref="AD80:AD81"/>
    <mergeCell ref="AD78:AD79"/>
    <mergeCell ref="AC78:AC79"/>
    <mergeCell ref="AB78:AB79"/>
    <mergeCell ref="X80:X81"/>
    <mergeCell ref="Y80:Y81"/>
    <mergeCell ref="Z80:Z81"/>
    <mergeCell ref="AA80:AA81"/>
    <mergeCell ref="AB80:AB81"/>
    <mergeCell ref="S80:S81"/>
    <mergeCell ref="T80:T81"/>
    <mergeCell ref="U80:U81"/>
    <mergeCell ref="V80:V81"/>
    <mergeCell ref="W80:W81"/>
    <mergeCell ref="G80:G81"/>
    <mergeCell ref="H80:H81"/>
    <mergeCell ref="I80:I81"/>
    <mergeCell ref="J80:J81"/>
    <mergeCell ref="K80:K81"/>
    <mergeCell ref="B80:B81"/>
    <mergeCell ref="C80:C81"/>
    <mergeCell ref="D80:D81"/>
    <mergeCell ref="E80:E81"/>
    <mergeCell ref="F80:F81"/>
    <mergeCell ref="L93:L94"/>
    <mergeCell ref="AX78:AX79"/>
    <mergeCell ref="AW78:AW79"/>
    <mergeCell ref="AV78:AV79"/>
    <mergeCell ref="AV80:AV81"/>
    <mergeCell ref="AW80:AW81"/>
    <mergeCell ref="AX80:AX81"/>
    <mergeCell ref="AE78:AE79"/>
    <mergeCell ref="AE80:AE81"/>
    <mergeCell ref="L80:L81"/>
    <mergeCell ref="M80:M81"/>
    <mergeCell ref="N80:N81"/>
    <mergeCell ref="O80:O81"/>
    <mergeCell ref="P80:P81"/>
    <mergeCell ref="Q80:Q81"/>
    <mergeCell ref="R80:R81"/>
    <mergeCell ref="G93:G94"/>
    <mergeCell ref="H93:H94"/>
    <mergeCell ref="I93:I94"/>
    <mergeCell ref="J93:J94"/>
    <mergeCell ref="K93:K94"/>
    <mergeCell ref="B93:B94"/>
    <mergeCell ref="C93:C94"/>
    <mergeCell ref="D93:D94"/>
    <mergeCell ref="E93:E94"/>
    <mergeCell ref="F93:F94"/>
    <mergeCell ref="AR93:AR94"/>
    <mergeCell ref="AV93:AV94"/>
    <mergeCell ref="AW93:AW94"/>
    <mergeCell ref="AX93:AX94"/>
    <mergeCell ref="AU93:AU94"/>
    <mergeCell ref="AT93:AT94"/>
    <mergeCell ref="AS93:AS94"/>
    <mergeCell ref="AB91:AB92"/>
    <mergeCell ref="AN93:AN94"/>
    <mergeCell ref="AO93:AO94"/>
    <mergeCell ref="AP93:AP94"/>
    <mergeCell ref="AQ93:AQ94"/>
    <mergeCell ref="AE93:AE94"/>
    <mergeCell ref="AC93:AC94"/>
    <mergeCell ref="AB93:AB94"/>
    <mergeCell ref="AD93:AD94"/>
    <mergeCell ref="Z91:Z92"/>
    <mergeCell ref="AA91:AA92"/>
    <mergeCell ref="AA93:AA94"/>
    <mergeCell ref="W93:W94"/>
    <mergeCell ref="X93:X94"/>
    <mergeCell ref="Y93:Y94"/>
    <mergeCell ref="Z93:Z94"/>
    <mergeCell ref="U93:U94"/>
    <mergeCell ref="V93:V94"/>
    <mergeCell ref="R93:R94"/>
    <mergeCell ref="S93:S94"/>
    <mergeCell ref="T93:T94"/>
    <mergeCell ref="S86:S90"/>
    <mergeCell ref="R86:R90"/>
    <mergeCell ref="Q86:Q90"/>
    <mergeCell ref="P86:P90"/>
    <mergeCell ref="Z86:Z90"/>
    <mergeCell ref="Y86:Y90"/>
    <mergeCell ref="X86:X90"/>
    <mergeCell ref="W86:W90"/>
    <mergeCell ref="B91:B92"/>
    <mergeCell ref="C91:C92"/>
    <mergeCell ref="D91:D92"/>
    <mergeCell ref="E91:E92"/>
    <mergeCell ref="F91:F92"/>
    <mergeCell ref="G91:G92"/>
    <mergeCell ref="H91:H92"/>
    <mergeCell ref="I91:I92"/>
    <mergeCell ref="J91:J92"/>
    <mergeCell ref="K91:K92"/>
    <mergeCell ref="L91:L92"/>
    <mergeCell ref="M91:M92"/>
    <mergeCell ref="N91:N92"/>
    <mergeCell ref="O91:O92"/>
    <mergeCell ref="W91:W92"/>
    <mergeCell ref="X91:X92"/>
    <mergeCell ref="Y91:Y92"/>
    <mergeCell ref="R91:R92"/>
    <mergeCell ref="S91:S92"/>
    <mergeCell ref="T91:T92"/>
    <mergeCell ref="U91:U92"/>
    <mergeCell ref="V91:V92"/>
    <mergeCell ref="P91:P92"/>
    <mergeCell ref="Q91:Q92"/>
    <mergeCell ref="X83:X85"/>
    <mergeCell ref="Y83:Y85"/>
    <mergeCell ref="Z83:Z85"/>
    <mergeCell ref="Q83:Q85"/>
    <mergeCell ref="R83:R85"/>
    <mergeCell ref="S83:S85"/>
    <mergeCell ref="T83:T85"/>
    <mergeCell ref="U83:U85"/>
    <mergeCell ref="M93:M94"/>
    <mergeCell ref="N93:N94"/>
    <mergeCell ref="O93:O94"/>
    <mergeCell ref="P93:P94"/>
    <mergeCell ref="Q93:Q94"/>
    <mergeCell ref="C86:C90"/>
    <mergeCell ref="B86:B90"/>
    <mergeCell ref="AE91:AE92"/>
    <mergeCell ref="AC91:AC92"/>
    <mergeCell ref="AD91:AD92"/>
    <mergeCell ref="H86:H90"/>
    <mergeCell ref="G86:G90"/>
    <mergeCell ref="F86:F90"/>
    <mergeCell ref="E86:E90"/>
    <mergeCell ref="D86:D90"/>
    <mergeCell ref="U86:U90"/>
    <mergeCell ref="O86:O90"/>
    <mergeCell ref="N86:N90"/>
    <mergeCell ref="J86:J90"/>
    <mergeCell ref="I86:I90"/>
    <mergeCell ref="K86:K90"/>
    <mergeCell ref="L86:L90"/>
    <mergeCell ref="M86:M90"/>
    <mergeCell ref="T86:T90"/>
    <mergeCell ref="L83:L85"/>
    <mergeCell ref="M83:M85"/>
    <mergeCell ref="N83:N85"/>
    <mergeCell ref="O83:O85"/>
    <mergeCell ref="P83:P85"/>
    <mergeCell ref="A83:A94"/>
    <mergeCell ref="AV83:AV85"/>
    <mergeCell ref="AW83:AW85"/>
    <mergeCell ref="AX83:AX85"/>
    <mergeCell ref="AE83:AE85"/>
    <mergeCell ref="AD83:AD85"/>
    <mergeCell ref="B83:B85"/>
    <mergeCell ref="C83:C85"/>
    <mergeCell ref="D83:D85"/>
    <mergeCell ref="E83:E85"/>
    <mergeCell ref="F83:F85"/>
    <mergeCell ref="G83:G85"/>
    <mergeCell ref="H83:H85"/>
    <mergeCell ref="I83:I85"/>
    <mergeCell ref="J83:J85"/>
    <mergeCell ref="K83:K85"/>
    <mergeCell ref="V86:V90"/>
    <mergeCell ref="AA83:AA85"/>
    <mergeCell ref="AB83:AB85"/>
    <mergeCell ref="AC83:AC85"/>
    <mergeCell ref="AE86:AE90"/>
    <mergeCell ref="AD86:AD90"/>
    <mergeCell ref="AC86:AC90"/>
    <mergeCell ref="AB86:AB90"/>
    <mergeCell ref="AA86:AA90"/>
    <mergeCell ref="V83:V85"/>
    <mergeCell ref="W83:W85"/>
    <mergeCell ref="G98:G100"/>
    <mergeCell ref="H98:H100"/>
    <mergeCell ref="I98:I100"/>
    <mergeCell ref="J98:J100"/>
    <mergeCell ref="K98:K100"/>
    <mergeCell ref="B98:B100"/>
    <mergeCell ref="C98:C100"/>
    <mergeCell ref="D98:D100"/>
    <mergeCell ref="E98:E100"/>
    <mergeCell ref="F98:F100"/>
    <mergeCell ref="AC98:AC100"/>
    <mergeCell ref="AA98:AA100"/>
    <mergeCell ref="AB98:AB100"/>
    <mergeCell ref="R98:R100"/>
    <mergeCell ref="S98:S100"/>
    <mergeCell ref="T98:T100"/>
    <mergeCell ref="U98:U100"/>
    <mergeCell ref="V98:V100"/>
    <mergeCell ref="W98:W100"/>
    <mergeCell ref="X98:X100"/>
    <mergeCell ref="Y98:Y100"/>
    <mergeCell ref="Z98:Z100"/>
    <mergeCell ref="Y96:Y97"/>
    <mergeCell ref="Z96:Z97"/>
    <mergeCell ref="AA96:AA97"/>
    <mergeCell ref="AB96:AB97"/>
    <mergeCell ref="AC96:AC97"/>
    <mergeCell ref="T96:T97"/>
    <mergeCell ref="U96:U97"/>
    <mergeCell ref="V96:V97"/>
    <mergeCell ref="W96:W97"/>
    <mergeCell ref="X96:X97"/>
    <mergeCell ref="O96:O97"/>
    <mergeCell ref="P96:P97"/>
    <mergeCell ref="Q96:Q97"/>
    <mergeCell ref="R96:R97"/>
    <mergeCell ref="S96:S97"/>
    <mergeCell ref="L98:L100"/>
    <mergeCell ref="M98:M100"/>
    <mergeCell ref="N98:N100"/>
    <mergeCell ref="O98:O100"/>
    <mergeCell ref="Q98:Q100"/>
    <mergeCell ref="P98:P100"/>
    <mergeCell ref="AX108:AX111"/>
    <mergeCell ref="AW108:AW111"/>
    <mergeCell ref="AV108:AV111"/>
    <mergeCell ref="B96:B97"/>
    <mergeCell ref="C96:C97"/>
    <mergeCell ref="D96:D97"/>
    <mergeCell ref="E96:E97"/>
    <mergeCell ref="F96:F97"/>
    <mergeCell ref="G96:G97"/>
    <mergeCell ref="H96:H97"/>
    <mergeCell ref="I96:I97"/>
    <mergeCell ref="J96:J97"/>
    <mergeCell ref="K96:K97"/>
    <mergeCell ref="L96:L97"/>
    <mergeCell ref="M96:M97"/>
    <mergeCell ref="N96:N97"/>
    <mergeCell ref="AC108:AC111"/>
    <mergeCell ref="AD108:AD111"/>
    <mergeCell ref="AE108:AE111"/>
    <mergeCell ref="X108:X111"/>
    <mergeCell ref="Y108:Y111"/>
    <mergeCell ref="Z108:Z111"/>
    <mergeCell ref="AA108:AA111"/>
    <mergeCell ref="AB108:AB111"/>
    <mergeCell ref="S108:S111"/>
    <mergeCell ref="T108:T111"/>
    <mergeCell ref="U108:U111"/>
    <mergeCell ref="V108:V111"/>
    <mergeCell ref="W108:W111"/>
    <mergeCell ref="N108:N111"/>
    <mergeCell ref="O108:O111"/>
    <mergeCell ref="P108:P111"/>
    <mergeCell ref="B108:B111"/>
    <mergeCell ref="C108:C111"/>
    <mergeCell ref="D108:D111"/>
    <mergeCell ref="E108:E111"/>
    <mergeCell ref="F108:F111"/>
    <mergeCell ref="G108:G111"/>
    <mergeCell ref="H108:H111"/>
    <mergeCell ref="I108:I111"/>
    <mergeCell ref="J108:J111"/>
    <mergeCell ref="K108:K111"/>
    <mergeCell ref="L108:L111"/>
    <mergeCell ref="M108:M111"/>
    <mergeCell ref="H112:H115"/>
    <mergeCell ref="I112:I115"/>
    <mergeCell ref="J112:J115"/>
    <mergeCell ref="K112:K115"/>
    <mergeCell ref="L112:L115"/>
    <mergeCell ref="AV112:AV115"/>
    <mergeCell ref="AW112:AW115"/>
    <mergeCell ref="AX112:AX115"/>
    <mergeCell ref="N112:N115"/>
    <mergeCell ref="O112:O115"/>
    <mergeCell ref="P112:P115"/>
    <mergeCell ref="Q112:Q115"/>
    <mergeCell ref="R112:R115"/>
    <mergeCell ref="S112:S115"/>
    <mergeCell ref="T112:T115"/>
    <mergeCell ref="U112:U115"/>
    <mergeCell ref="V112:V115"/>
    <mergeCell ref="W112:W115"/>
    <mergeCell ref="X112:X115"/>
    <mergeCell ref="Y112:Y115"/>
    <mergeCell ref="Z112:Z115"/>
    <mergeCell ref="B116:B117"/>
    <mergeCell ref="AA112:AA115"/>
    <mergeCell ref="AB112:AB115"/>
    <mergeCell ref="AC112:AC115"/>
    <mergeCell ref="AD112:AD115"/>
    <mergeCell ref="AE112:AE115"/>
    <mergeCell ref="B112:B115"/>
    <mergeCell ref="C112:C115"/>
    <mergeCell ref="D112:D115"/>
    <mergeCell ref="E112:E115"/>
    <mergeCell ref="F112:F115"/>
    <mergeCell ref="G112:G115"/>
    <mergeCell ref="D116:D117"/>
    <mergeCell ref="E116:E117"/>
    <mergeCell ref="F116:F117"/>
    <mergeCell ref="G116:G117"/>
    <mergeCell ref="T61:T62"/>
    <mergeCell ref="S61:S62"/>
    <mergeCell ref="P61:P62"/>
    <mergeCell ref="J116:J117"/>
    <mergeCell ref="K116:K117"/>
    <mergeCell ref="L116:L117"/>
    <mergeCell ref="O116:O117"/>
    <mergeCell ref="R116:R117"/>
    <mergeCell ref="Q116:Q117"/>
    <mergeCell ref="P116:P117"/>
    <mergeCell ref="M116:M117"/>
    <mergeCell ref="N116:N117"/>
    <mergeCell ref="AE116:AE117"/>
    <mergeCell ref="AD116:AD117"/>
    <mergeCell ref="S116:S117"/>
    <mergeCell ref="T116:T117"/>
    <mergeCell ref="U116:U117"/>
    <mergeCell ref="V116:V117"/>
    <mergeCell ref="W116:W117"/>
    <mergeCell ref="X116:X117"/>
    <mergeCell ref="Y116:Y117"/>
    <mergeCell ref="Z116:Z117"/>
    <mergeCell ref="AA116:AA117"/>
    <mergeCell ref="AB116:AB117"/>
    <mergeCell ref="AC116:AC117"/>
    <mergeCell ref="Q108:Q111"/>
    <mergeCell ref="R108:R111"/>
    <mergeCell ref="M112:M115"/>
    <mergeCell ref="AD96:AD97"/>
    <mergeCell ref="AE96:AE97"/>
    <mergeCell ref="AE98:AE100"/>
    <mergeCell ref="AD98:AD100"/>
    <mergeCell ref="C116:C117"/>
    <mergeCell ref="H116:H117"/>
    <mergeCell ref="I116:I117"/>
    <mergeCell ref="AL61:AL62"/>
    <mergeCell ref="AM61:AM62"/>
    <mergeCell ref="AS103:AS106"/>
    <mergeCell ref="AT103:AT106"/>
    <mergeCell ref="AU103:AU106"/>
    <mergeCell ref="AM103:AM106"/>
    <mergeCell ref="AL103:AL106"/>
    <mergeCell ref="AS12:AT12"/>
    <mergeCell ref="AK12:AL12"/>
    <mergeCell ref="AM12:AM13"/>
    <mergeCell ref="AE12:AE13"/>
    <mergeCell ref="AX116:AX117"/>
    <mergeCell ref="AW116:AW117"/>
    <mergeCell ref="AV116:AV117"/>
    <mergeCell ref="E61:E62"/>
    <mergeCell ref="D61:D62"/>
    <mergeCell ref="C61:C62"/>
    <mergeCell ref="AK61:AK62"/>
    <mergeCell ref="I61:I62"/>
    <mergeCell ref="J61:J62"/>
    <mergeCell ref="H61:H62"/>
    <mergeCell ref="G61:G62"/>
    <mergeCell ref="F61:F62"/>
    <mergeCell ref="O61:O62"/>
    <mergeCell ref="N61:N62"/>
    <mergeCell ref="K61:K62"/>
    <mergeCell ref="L61:L62"/>
    <mergeCell ref="M61:M62"/>
    <mergeCell ref="U61:U62"/>
    <mergeCell ref="AH61:AH62"/>
    <mergeCell ref="AI61:AI62"/>
    <mergeCell ref="AJ61:AJ62"/>
    <mergeCell ref="A108:A117"/>
    <mergeCell ref="A103:A106"/>
    <mergeCell ref="B103:B106"/>
    <mergeCell ref="C103:C106"/>
    <mergeCell ref="D103:D106"/>
    <mergeCell ref="E103:E106"/>
    <mergeCell ref="AE103:AE106"/>
    <mergeCell ref="T103:T106"/>
    <mergeCell ref="F103:F106"/>
    <mergeCell ref="G103:G106"/>
    <mergeCell ref="H103:H106"/>
    <mergeCell ref="I103:I106"/>
    <mergeCell ref="J103:J106"/>
    <mergeCell ref="K103:K106"/>
    <mergeCell ref="L103:L106"/>
    <mergeCell ref="M103:M106"/>
    <mergeCell ref="AB61:AB62"/>
    <mergeCell ref="AA61:AA62"/>
    <mergeCell ref="B61:B62"/>
    <mergeCell ref="Q61:Q62"/>
    <mergeCell ref="R61:R62"/>
    <mergeCell ref="Z61:Z62"/>
    <mergeCell ref="Y61:Y62"/>
    <mergeCell ref="X61:X62"/>
    <mergeCell ref="W61:W62"/>
    <mergeCell ref="V61:V62"/>
    <mergeCell ref="AE61:AE62"/>
    <mergeCell ref="AD61:AD62"/>
    <mergeCell ref="AC61:AC62"/>
    <mergeCell ref="A9:B10"/>
    <mergeCell ref="C9:AX10"/>
    <mergeCell ref="A7:B7"/>
    <mergeCell ref="C7:AX7"/>
    <mergeCell ref="A15:A18"/>
    <mergeCell ref="J12:J13"/>
    <mergeCell ref="K12:N12"/>
    <mergeCell ref="O12:T12"/>
    <mergeCell ref="AF12:AJ12"/>
    <mergeCell ref="AN12:AR12"/>
    <mergeCell ref="AV12:AV13"/>
    <mergeCell ref="AW12:AW13"/>
    <mergeCell ref="AX12:AX13"/>
    <mergeCell ref="A66:A76"/>
    <mergeCell ref="A96:A101"/>
    <mergeCell ref="AF103:AF106"/>
    <mergeCell ref="AG103:AG106"/>
    <mergeCell ref="AH103:AH106"/>
    <mergeCell ref="AI103:AI106"/>
    <mergeCell ref="AJ103:AJ106"/>
    <mergeCell ref="AN103:AN106"/>
    <mergeCell ref="AO103:AO106"/>
    <mergeCell ref="AP103:AP106"/>
    <mergeCell ref="AQ103:AQ106"/>
    <mergeCell ref="AR103:AR106"/>
    <mergeCell ref="AV103:AV106"/>
    <mergeCell ref="AW103:AW106"/>
    <mergeCell ref="AX103:AX106"/>
    <mergeCell ref="AC103:AC106"/>
    <mergeCell ref="AK103:AK106"/>
    <mergeCell ref="AF61:AF62"/>
    <mergeCell ref="AG61:AG62"/>
    <mergeCell ref="A82:AX82"/>
    <mergeCell ref="AL95:AN95"/>
    <mergeCell ref="AL107:AN107"/>
    <mergeCell ref="AV1:AX2"/>
    <mergeCell ref="B6:AX6"/>
    <mergeCell ref="A1:C2"/>
    <mergeCell ref="U12:Z12"/>
    <mergeCell ref="AA12:AD12"/>
    <mergeCell ref="A12:A13"/>
    <mergeCell ref="B12:B13"/>
    <mergeCell ref="C12:C13"/>
    <mergeCell ref="D12:E12"/>
    <mergeCell ref="G12:G13"/>
    <mergeCell ref="H12:I12"/>
    <mergeCell ref="E1:AR1"/>
    <mergeCell ref="E2:AR2"/>
    <mergeCell ref="A4:B4"/>
    <mergeCell ref="C4:E4"/>
    <mergeCell ref="AU12:AU13"/>
    <mergeCell ref="N103:N106"/>
    <mergeCell ref="S103:S106"/>
    <mergeCell ref="Y103:Y106"/>
    <mergeCell ref="Z103:Z106"/>
    <mergeCell ref="AA103:AA106"/>
    <mergeCell ref="AB103:AB106"/>
    <mergeCell ref="AD103:AD106"/>
    <mergeCell ref="A78:A81"/>
    <mergeCell ref="A55:A59"/>
    <mergeCell ref="A33:A42"/>
    <mergeCell ref="A23:A31"/>
    <mergeCell ref="A49:A53"/>
    <mergeCell ref="A61:A64"/>
  </mergeCells>
  <phoneticPr fontId="15" type="noConversion"/>
  <hyperlinks>
    <hyperlink ref="D15:E15" location="Ficha1!A1" display="Ficha1!A1" xr:uid="{00000000-0004-0000-0000-000000000000}"/>
    <hyperlink ref="D16:E16" location="Ficha1!A1" display="Ficha1!A1" xr:uid="{00000000-0004-0000-0000-000001000000}"/>
    <hyperlink ref="D55:E55" location="Ficha1!A1" display="Ficha1!A1" xr:uid="{00000000-0004-0000-0000-000002000000}"/>
    <hyperlink ref="D78:E78" location="Ficha1!A1" display="Ficha1!A1" xr:uid="{00000000-0004-0000-0000-000003000000}"/>
    <hyperlink ref="D103:E103" location="Ficha1!A1" display="Ficha1!A1" xr:uid="{00000000-0004-0000-0000-000004000000}"/>
    <hyperlink ref="D83:E83" location="Ficha1!A1" display="Ficha1!A1" xr:uid="{00000000-0004-0000-0000-000005000000}"/>
    <hyperlink ref="D86:E86" location="Ficha1!A1" display="Ficha1!A1" xr:uid="{00000000-0004-0000-0000-000006000000}"/>
    <hyperlink ref="D91:E91" location="Ficha1!A1" display="Ficha1!A1" xr:uid="{00000000-0004-0000-0000-000007000000}"/>
    <hyperlink ref="D108:E108" location="Ficha1!A1" display="Ficha1!A1" xr:uid="{00000000-0004-0000-0000-000008000000}"/>
    <hyperlink ref="D115:E115" location="Ficha2!A1" display="Ficha2!A1" xr:uid="{00000000-0004-0000-0000-000009000000}"/>
    <hyperlink ref="D23:E23" location="Ficha1!A1" display="Ficha1!A1" xr:uid="{00000000-0004-0000-0000-00000A000000}"/>
    <hyperlink ref="D26:E26" location="Ficha1!A1" display="Ficha1!A1" xr:uid="{00000000-0004-0000-0000-00000B000000}"/>
    <hyperlink ref="D31:E31" location="Ficha1!A1" display="Ficha1!A1" xr:uid="{00000000-0004-0000-0000-00000C000000}"/>
    <hyperlink ref="D36:E36" location="Ficha1!A1" display="Ficha1!A1" xr:uid="{00000000-0004-0000-0000-00000D000000}"/>
    <hyperlink ref="D33:E33" location="Ficha1!A1" display="Ficha1!A1" xr:uid="{00000000-0004-0000-0000-00000E000000}"/>
  </hyperlinks>
  <printOptions horizontalCentered="1" verticalCentered="1"/>
  <pageMargins left="0.39370078740157483" right="0.39370078740157483" top="0.39370078740157483" bottom="0.39370078740157483" header="0.31496062992125984" footer="0.31496062992125984"/>
  <pageSetup paperSize="14" scale="10" orientation="portrait" horizontalDpi="4294967294" verticalDpi="4294967294" r:id="rId1"/>
  <headerFooter>
    <oddFooter>&amp;L&amp;"Arial,Normal"&amp;6&amp;P&amp;R&amp;"Arial Narrow,Normal"&amp;7Fecha de versión: 13 noviembre de 2018</oddFooter>
  </headerFooter>
  <rowBreaks count="1" manualBreakCount="1">
    <brk id="76" max="49" man="1"/>
  </rowBreaks>
  <colBreaks count="2" manualBreakCount="2">
    <brk id="20" max="64" man="1"/>
    <brk id="47" max="64" man="1"/>
  </colBreaks>
  <drawing r:id="rId2"/>
  <extLst>
    <ext xmlns:x14="http://schemas.microsoft.com/office/spreadsheetml/2009/9/main" uri="{78C0D931-6437-407d-A8EE-F0AAD7539E65}">
      <x14:conditionalFormattings>
        <x14:conditionalFormatting xmlns:xm="http://schemas.microsoft.com/office/excel/2006/main">
          <x14:cfRule type="expression" priority="378" id="{4B57CA0B-0565-4E17-896D-EF6B9C08581A}">
            <xm:f>OR(M15='\Users\Carlos\Documents\MYM\DE\[Ficha_Integral_del_Riesgo_u_Oportunidad D.E.       19-08-2020.xlsm]Datos'!#REF!,M15='\Users\Carlos\Documents\MYM\DE\[Ficha_Integral_del_Riesgo_u_Oportunidad D.E.       19-08-2020.xlsm]Datos'!#REF!)</xm:f>
            <x14:dxf>
              <fill>
                <patternFill>
                  <bgColor rgb="FF92D050"/>
                </patternFill>
              </fill>
            </x14:dxf>
          </x14:cfRule>
          <x14:cfRule type="expression" priority="379" id="{775354B7-9266-42C5-9D11-6A9343FFF152}">
            <xm:f>OR(M15='\Users\Carlos\Documents\MYM\DE\[Ficha_Integral_del_Riesgo_u_Oportunidad D.E.       19-08-2020.xlsm]Datos'!#REF!,M15='\Users\Carlos\Documents\MYM\DE\[Ficha_Integral_del_Riesgo_u_Oportunidad D.E.       19-08-2020.xlsm]Datos'!#REF!)</xm:f>
            <x14:dxf>
              <fill>
                <patternFill>
                  <bgColor rgb="FFFFFF00"/>
                </patternFill>
              </fill>
            </x14:dxf>
          </x14:cfRule>
          <x14:cfRule type="expression" priority="380" id="{37224532-18B9-4B5B-B00E-F9121D95DD48}">
            <xm:f>OR(M15='\Users\Carlos\Documents\MYM\DE\[Ficha_Integral_del_Riesgo_u_Oportunidad D.E.       19-08-2020.xlsm]Datos'!#REF!,M15='\Users\Carlos\Documents\MYM\DE\[Ficha_Integral_del_Riesgo_u_Oportunidad D.E.       19-08-2020.xlsm]Datos'!#REF!)</xm:f>
            <x14:dxf>
              <fill>
                <patternFill>
                  <bgColor rgb="FFFFC000"/>
                </patternFill>
              </fill>
            </x14:dxf>
          </x14:cfRule>
          <x14:cfRule type="expression" priority="381" id="{7956F912-3802-48E5-B762-E46CDBA935CB}">
            <xm:f>OR(M15='\Users\Carlos\Documents\MYM\DE\[Ficha_Integral_del_Riesgo_u_Oportunidad D.E.       19-08-2020.xlsm]Datos'!#REF!,M15='\Users\Carlos\Documents\MYM\DE\[Ficha_Integral_del_Riesgo_u_Oportunidad D.E.       19-08-2020.xlsm]Datos'!#REF!)</xm:f>
            <x14:dxf>
              <fill>
                <patternFill>
                  <bgColor rgb="FFFF0000"/>
                </patternFill>
              </fill>
            </x14:dxf>
          </x14:cfRule>
          <xm:sqref>M15:M17</xm:sqref>
        </x14:conditionalFormatting>
        <x14:conditionalFormatting xmlns:xm="http://schemas.microsoft.com/office/excel/2006/main">
          <x14:cfRule type="cellIs" priority="375" operator="equal" id="{680E21CC-3E77-47DA-9026-AE5EF24ECA05}">
            <xm:f>'\Users\Carlos\Documents\MYM\DE\[Ficha_Integral_del_Riesgo_u_Oportunidad D.E.       19-08-2020.xlsm]Datos'!#REF!</xm:f>
            <x14:dxf>
              <fill>
                <patternFill>
                  <bgColor rgb="FF92D050"/>
                </patternFill>
              </fill>
            </x14:dxf>
          </x14:cfRule>
          <x14:cfRule type="cellIs" priority="376" operator="equal" id="{486C9FE8-C71C-414A-8321-4F530269B578}">
            <xm:f>'\Users\Carlos\Documents\MYM\DE\[Ficha_Integral_del_Riesgo_u_Oportunidad D.E.       19-08-2020.xlsm]Datos'!#REF!</xm:f>
            <x14:dxf>
              <fill>
                <patternFill>
                  <bgColor rgb="FFFFFF00"/>
                </patternFill>
              </fill>
            </x14:dxf>
          </x14:cfRule>
          <x14:cfRule type="cellIs" priority="377" operator="equal" id="{2ABDBA8E-AA4E-4FA9-AC93-B26FB7C1A914}">
            <xm:f>'\Users\Carlos\Documents\MYM\DE\[Ficha_Integral_del_Riesgo_u_Oportunidad D.E.       19-08-2020.xlsm]Datos'!#REF!</xm:f>
            <x14:dxf>
              <fill>
                <patternFill>
                  <bgColor rgb="FFFF0000"/>
                </patternFill>
              </fill>
            </x14:dxf>
          </x14:cfRule>
          <xm:sqref>S15:S17</xm:sqref>
        </x14:conditionalFormatting>
        <x14:conditionalFormatting xmlns:xm="http://schemas.microsoft.com/office/excel/2006/main">
          <x14:cfRule type="cellIs" priority="372" operator="equal" id="{51E873E9-9888-4117-8672-F82169901D60}">
            <xm:f>'\Users\Carlos\Documents\MYM\DE\[Ficha_Integral_del_Riesgo_u_Oportunidad D.E.       19-08-2020.xlsm]Datos'!#REF!</xm:f>
            <x14:dxf>
              <fill>
                <patternFill>
                  <bgColor rgb="FF92D050"/>
                </patternFill>
              </fill>
            </x14:dxf>
          </x14:cfRule>
          <x14:cfRule type="cellIs" priority="373" operator="equal" id="{8BA659F4-C04F-406D-A6AB-28B33257B86F}">
            <xm:f>'\Users\Carlos\Documents\MYM\DE\[Ficha_Integral_del_Riesgo_u_Oportunidad D.E.       19-08-2020.xlsm]Datos'!#REF!</xm:f>
            <x14:dxf>
              <fill>
                <patternFill>
                  <bgColor rgb="FFFFFF00"/>
                </patternFill>
              </fill>
            </x14:dxf>
          </x14:cfRule>
          <x14:cfRule type="cellIs" priority="374" operator="equal" id="{D450872E-59AF-446D-8F91-D7327455BD8E}">
            <xm:f>'\Users\Carlos\Documents\MYM\DE\[Ficha_Integral_del_Riesgo_u_Oportunidad D.E.       19-08-2020.xlsm]Datos'!#REF!</xm:f>
            <x14:dxf>
              <fill>
                <patternFill>
                  <bgColor rgb="FFFF0000"/>
                </patternFill>
              </fill>
            </x14:dxf>
          </x14:cfRule>
          <xm:sqref>Y15:Y17</xm:sqref>
        </x14:conditionalFormatting>
        <x14:conditionalFormatting xmlns:xm="http://schemas.microsoft.com/office/excel/2006/main">
          <x14:cfRule type="expression" priority="368" id="{73C9CD73-99FA-485A-A354-E78DE0C75F94}">
            <xm:f>OR(AC15='\Users\Carlos\Documents\MYM\DE\[Ficha_Integral_del_Riesgo_u_Oportunidad D.E.       19-08-2020.xlsm]Datos'!#REF!,AC15='\Users\Carlos\Documents\MYM\DE\[Ficha_Integral_del_Riesgo_u_Oportunidad D.E.       19-08-2020.xlsm]Datos'!#REF!)</xm:f>
            <x14:dxf>
              <fill>
                <patternFill>
                  <bgColor rgb="FF92D050"/>
                </patternFill>
              </fill>
            </x14:dxf>
          </x14:cfRule>
          <x14:cfRule type="expression" priority="369" id="{FF9BF75E-2282-4CD0-B968-268329AB7724}">
            <xm:f>OR(AC15='\Users\Carlos\Documents\MYM\DE\[Ficha_Integral_del_Riesgo_u_Oportunidad D.E.       19-08-2020.xlsm]Datos'!#REF!,AC15='\Users\Carlos\Documents\MYM\DE\[Ficha_Integral_del_Riesgo_u_Oportunidad D.E.       19-08-2020.xlsm]Datos'!#REF!)</xm:f>
            <x14:dxf>
              <fill>
                <patternFill>
                  <bgColor rgb="FFFFFF00"/>
                </patternFill>
              </fill>
            </x14:dxf>
          </x14:cfRule>
          <x14:cfRule type="expression" priority="370" id="{052A08D8-D273-44F8-89AA-2277D029DDDF}">
            <xm:f>OR(AC15='\Users\Carlos\Documents\MYM\DE\[Ficha_Integral_del_Riesgo_u_Oportunidad D.E.       19-08-2020.xlsm]Datos'!#REF!,AC15='\Users\Carlos\Documents\MYM\DE\[Ficha_Integral_del_Riesgo_u_Oportunidad D.E.       19-08-2020.xlsm]Datos'!#REF!)</xm:f>
            <x14:dxf>
              <fill>
                <patternFill>
                  <bgColor rgb="FFFFC000"/>
                </patternFill>
              </fill>
            </x14:dxf>
          </x14:cfRule>
          <x14:cfRule type="expression" priority="371" id="{D79DF664-0FFE-41B3-BAE7-244BCDEFF3A7}">
            <xm:f>OR(AC15='\Users\Carlos\Documents\MYM\DE\[Ficha_Integral_del_Riesgo_u_Oportunidad D.E.       19-08-2020.xlsm]Datos'!#REF!,AC15='\Users\Carlos\Documents\MYM\DE\[Ficha_Integral_del_Riesgo_u_Oportunidad D.E.       19-08-2020.xlsm]Datos'!#REF!)</xm:f>
            <x14:dxf>
              <fill>
                <patternFill>
                  <bgColor rgb="FFFF0000"/>
                </patternFill>
              </fill>
            </x14:dxf>
          </x14:cfRule>
          <xm:sqref>AC15:AC17</xm:sqref>
        </x14:conditionalFormatting>
        <x14:conditionalFormatting xmlns:xm="http://schemas.microsoft.com/office/excel/2006/main">
          <x14:cfRule type="expression" priority="364" id="{2132F798-33BF-4081-8DD8-0D320E7C6FE3}">
            <xm:f>OR(M55='\Users\Carlos\Documents\GTH\[GTH - FICHA RIESGOS 2020.xlsm]Datos'!#REF!,M55='\Users\Carlos\Documents\GTH\[GTH - FICHA RIESGOS 2020.xlsm]Datos'!#REF!)</xm:f>
            <x14:dxf>
              <fill>
                <patternFill>
                  <bgColor rgb="FF92D050"/>
                </patternFill>
              </fill>
            </x14:dxf>
          </x14:cfRule>
          <x14:cfRule type="expression" priority="365" id="{42FE54B2-2E3B-47E9-AA75-558F259318D7}">
            <xm:f>OR(M55='\Users\Carlos\Documents\GTH\[GTH - FICHA RIESGOS 2020.xlsm]Datos'!#REF!,M55='\Users\Carlos\Documents\GTH\[GTH - FICHA RIESGOS 2020.xlsm]Datos'!#REF!)</xm:f>
            <x14:dxf>
              <fill>
                <patternFill>
                  <bgColor rgb="FFFFFF00"/>
                </patternFill>
              </fill>
            </x14:dxf>
          </x14:cfRule>
          <x14:cfRule type="expression" priority="366" id="{D0C1E2F8-7CCF-4CFC-A681-56EC985B1A77}">
            <xm:f>OR(M55='\Users\Carlos\Documents\GTH\[GTH - FICHA RIESGOS 2020.xlsm]Datos'!#REF!,M55='\Users\Carlos\Documents\GTH\[GTH - FICHA RIESGOS 2020.xlsm]Datos'!#REF!)</xm:f>
            <x14:dxf>
              <fill>
                <patternFill>
                  <bgColor rgb="FFFFC000"/>
                </patternFill>
              </fill>
            </x14:dxf>
          </x14:cfRule>
          <x14:cfRule type="expression" priority="367" id="{32029B72-EA0A-4BEC-8B20-CD4D293CB0C8}">
            <xm:f>OR(M55='\Users\Carlos\Documents\GTH\[GTH - FICHA RIESGOS 2020.xlsm]Datos'!#REF!,M55='\Users\Carlos\Documents\GTH\[GTH - FICHA RIESGOS 2020.xlsm]Datos'!#REF!)</xm:f>
            <x14:dxf>
              <fill>
                <patternFill>
                  <bgColor rgb="FFFF0000"/>
                </patternFill>
              </fill>
            </x14:dxf>
          </x14:cfRule>
          <xm:sqref>M55 M58</xm:sqref>
        </x14:conditionalFormatting>
        <x14:conditionalFormatting xmlns:xm="http://schemas.microsoft.com/office/excel/2006/main">
          <x14:cfRule type="cellIs" priority="361" operator="equal" id="{3017F885-C512-4382-9A85-83E039BD20D2}">
            <xm:f>'\Users\Carlos\Documents\GTH\[GTH - FICHA RIESGOS 2020.xlsm]Datos'!#REF!</xm:f>
            <x14:dxf>
              <fill>
                <patternFill>
                  <bgColor rgb="FF92D050"/>
                </patternFill>
              </fill>
            </x14:dxf>
          </x14:cfRule>
          <x14:cfRule type="cellIs" priority="362" operator="equal" id="{4B8200A7-90E9-41B7-A4C9-3EB5D18A684E}">
            <xm:f>'\Users\Carlos\Documents\GTH\[GTH - FICHA RIESGOS 2020.xlsm]Datos'!#REF!</xm:f>
            <x14:dxf>
              <fill>
                <patternFill>
                  <bgColor rgb="FFFFFF00"/>
                </patternFill>
              </fill>
            </x14:dxf>
          </x14:cfRule>
          <x14:cfRule type="cellIs" priority="363" operator="equal" id="{880D4280-1DFB-4512-86BE-6E5A8CCC13DC}">
            <xm:f>'\Users\Carlos\Documents\GTH\[GTH - FICHA RIESGOS 2020.xlsm]Datos'!#REF!</xm:f>
            <x14:dxf>
              <fill>
                <patternFill>
                  <bgColor rgb="FFFF0000"/>
                </patternFill>
              </fill>
            </x14:dxf>
          </x14:cfRule>
          <xm:sqref>S55 S58</xm:sqref>
        </x14:conditionalFormatting>
        <x14:conditionalFormatting xmlns:xm="http://schemas.microsoft.com/office/excel/2006/main">
          <x14:cfRule type="cellIs" priority="358" operator="equal" id="{A7604274-382A-4654-882C-035144593BA6}">
            <xm:f>'\Users\Carlos\Documents\GTH\[GTH - FICHA RIESGOS 2020.xlsm]Datos'!#REF!</xm:f>
            <x14:dxf>
              <fill>
                <patternFill>
                  <bgColor rgb="FF92D050"/>
                </patternFill>
              </fill>
            </x14:dxf>
          </x14:cfRule>
          <x14:cfRule type="cellIs" priority="359" operator="equal" id="{DF64A137-8F97-409E-852F-208F8742EF04}">
            <xm:f>'\Users\Carlos\Documents\GTH\[GTH - FICHA RIESGOS 2020.xlsm]Datos'!#REF!</xm:f>
            <x14:dxf>
              <fill>
                <patternFill>
                  <bgColor rgb="FFFFFF00"/>
                </patternFill>
              </fill>
            </x14:dxf>
          </x14:cfRule>
          <x14:cfRule type="cellIs" priority="360" operator="equal" id="{2C1840DA-9D72-4F08-B544-B280E5FE16BD}">
            <xm:f>'\Users\Carlos\Documents\GTH\[GTH - FICHA RIESGOS 2020.xlsm]Datos'!#REF!</xm:f>
            <x14:dxf>
              <fill>
                <patternFill>
                  <bgColor rgb="FFFF0000"/>
                </patternFill>
              </fill>
            </x14:dxf>
          </x14:cfRule>
          <xm:sqref>Y55 Y58</xm:sqref>
        </x14:conditionalFormatting>
        <x14:conditionalFormatting xmlns:xm="http://schemas.microsoft.com/office/excel/2006/main">
          <x14:cfRule type="expression" priority="354" id="{02E55D7A-0106-4614-8A87-625EB6D9402D}">
            <xm:f>OR(AC55='\Users\Carlos\Documents\GTH\[GTH - FICHA RIESGOS 2020.xlsm]Datos'!#REF!,AC55='\Users\Carlos\Documents\GTH\[GTH - FICHA RIESGOS 2020.xlsm]Datos'!#REF!)</xm:f>
            <x14:dxf>
              <fill>
                <patternFill>
                  <bgColor rgb="FF92D050"/>
                </patternFill>
              </fill>
            </x14:dxf>
          </x14:cfRule>
          <x14:cfRule type="expression" priority="355" id="{7DB1D830-35C8-4B38-861B-ABBCB0B16F65}">
            <xm:f>OR(AC55='\Users\Carlos\Documents\GTH\[GTH - FICHA RIESGOS 2020.xlsm]Datos'!#REF!,AC55='\Users\Carlos\Documents\GTH\[GTH - FICHA RIESGOS 2020.xlsm]Datos'!#REF!)</xm:f>
            <x14:dxf>
              <fill>
                <patternFill>
                  <bgColor rgb="FFFFFF00"/>
                </patternFill>
              </fill>
            </x14:dxf>
          </x14:cfRule>
          <x14:cfRule type="expression" priority="356" id="{86D9EA6C-A1EC-49E6-B01E-2D12B6FDD69A}">
            <xm:f>OR(AC55='\Users\Carlos\Documents\GTH\[GTH - FICHA RIESGOS 2020.xlsm]Datos'!#REF!,AC55='\Users\Carlos\Documents\GTH\[GTH - FICHA RIESGOS 2020.xlsm]Datos'!#REF!)</xm:f>
            <x14:dxf>
              <fill>
                <patternFill>
                  <bgColor rgb="FFFFC000"/>
                </patternFill>
              </fill>
            </x14:dxf>
          </x14:cfRule>
          <x14:cfRule type="expression" priority="357" id="{45906B2D-40F7-40BF-ABC6-5AAA20FCB805}">
            <xm:f>OR(AC55='\Users\Carlos\Documents\GTH\[GTH - FICHA RIESGOS 2020.xlsm]Datos'!#REF!,AC55='\Users\Carlos\Documents\GTH\[GTH - FICHA RIESGOS 2020.xlsm]Datos'!#REF!)</xm:f>
            <x14:dxf>
              <fill>
                <patternFill>
                  <bgColor rgb="FFFF0000"/>
                </patternFill>
              </fill>
            </x14:dxf>
          </x14:cfRule>
          <xm:sqref>AC55 AC58</xm:sqref>
        </x14:conditionalFormatting>
        <x14:conditionalFormatting xmlns:xm="http://schemas.microsoft.com/office/excel/2006/main">
          <x14:cfRule type="expression" priority="350" id="{7956C9DE-626B-47D3-B16A-9ED4D5107928}">
            <xm:f>OR(M78='\Users\Carlos\Documents\AJ\[AJ - FICHA RIESGOS 2020.xlsm]Datos'!#REF!,M78='\Users\Carlos\Documents\AJ\[AJ - FICHA RIESGOS 2020.xlsm]Datos'!#REF!)</xm:f>
            <x14:dxf>
              <fill>
                <patternFill>
                  <bgColor rgb="FF92D050"/>
                </patternFill>
              </fill>
            </x14:dxf>
          </x14:cfRule>
          <x14:cfRule type="expression" priority="351" id="{15A73DB5-3776-4770-9E51-CA1922F4854D}">
            <xm:f>OR(M78='\Users\Carlos\Documents\AJ\[AJ - FICHA RIESGOS 2020.xlsm]Datos'!#REF!,M78='\Users\Carlos\Documents\AJ\[AJ - FICHA RIESGOS 2020.xlsm]Datos'!#REF!)</xm:f>
            <x14:dxf>
              <fill>
                <patternFill>
                  <bgColor rgb="FFFFFF00"/>
                </patternFill>
              </fill>
            </x14:dxf>
          </x14:cfRule>
          <x14:cfRule type="expression" priority="352" id="{FFB0550C-E4DF-4A56-A03A-627A09B39FCE}">
            <xm:f>OR(M78='\Users\Carlos\Documents\AJ\[AJ - FICHA RIESGOS 2020.xlsm]Datos'!#REF!,M78='\Users\Carlos\Documents\AJ\[AJ - FICHA RIESGOS 2020.xlsm]Datos'!#REF!)</xm:f>
            <x14:dxf>
              <fill>
                <patternFill>
                  <bgColor rgb="FFFFC000"/>
                </patternFill>
              </fill>
            </x14:dxf>
          </x14:cfRule>
          <x14:cfRule type="expression" priority="353" id="{12A844E6-5C19-4BBB-9F5C-B8E6F15A1C4A}">
            <xm:f>OR(M78='\Users\Carlos\Documents\AJ\[AJ - FICHA RIESGOS 2020.xlsm]Datos'!#REF!,M78='\Users\Carlos\Documents\AJ\[AJ - FICHA RIESGOS 2020.xlsm]Datos'!#REF!)</xm:f>
            <x14:dxf>
              <fill>
                <patternFill>
                  <bgColor rgb="FFFF0000"/>
                </patternFill>
              </fill>
            </x14:dxf>
          </x14:cfRule>
          <xm:sqref>M78 M80</xm:sqref>
        </x14:conditionalFormatting>
        <x14:conditionalFormatting xmlns:xm="http://schemas.microsoft.com/office/excel/2006/main">
          <x14:cfRule type="cellIs" priority="347" operator="equal" id="{8DE4259F-0AE1-47FC-9F83-4500B037646C}">
            <xm:f>'\Users\Carlos\Documents\AJ\[AJ - FICHA RIESGOS 2020.xlsm]Datos'!#REF!</xm:f>
            <x14:dxf>
              <fill>
                <patternFill>
                  <bgColor rgb="FF92D050"/>
                </patternFill>
              </fill>
            </x14:dxf>
          </x14:cfRule>
          <x14:cfRule type="cellIs" priority="348" operator="equal" id="{B890DC5A-88D9-4936-AF0B-2E64D0694C1E}">
            <xm:f>'\Users\Carlos\Documents\AJ\[AJ - FICHA RIESGOS 2020.xlsm]Datos'!#REF!</xm:f>
            <x14:dxf>
              <fill>
                <patternFill>
                  <bgColor rgb="FFFFFF00"/>
                </patternFill>
              </fill>
            </x14:dxf>
          </x14:cfRule>
          <x14:cfRule type="cellIs" priority="349" operator="equal" id="{62A44D56-EAC9-426F-8A7D-32EDEE7196FF}">
            <xm:f>'\Users\Carlos\Documents\AJ\[AJ - FICHA RIESGOS 2020.xlsm]Datos'!#REF!</xm:f>
            <x14:dxf>
              <fill>
                <patternFill>
                  <bgColor rgb="FFFF0000"/>
                </patternFill>
              </fill>
            </x14:dxf>
          </x14:cfRule>
          <xm:sqref>S78 S80</xm:sqref>
        </x14:conditionalFormatting>
        <x14:conditionalFormatting xmlns:xm="http://schemas.microsoft.com/office/excel/2006/main">
          <x14:cfRule type="cellIs" priority="344" operator="equal" id="{50A04971-208D-415E-8DF8-FAEDD707F37B}">
            <xm:f>'\Users\Carlos\Documents\AJ\[AJ - FICHA RIESGOS 2020.xlsm]Datos'!#REF!</xm:f>
            <x14:dxf>
              <fill>
                <patternFill>
                  <bgColor rgb="FF92D050"/>
                </patternFill>
              </fill>
            </x14:dxf>
          </x14:cfRule>
          <x14:cfRule type="cellIs" priority="345" operator="equal" id="{0310385E-A899-4541-897B-65901D75A1F9}">
            <xm:f>'\Users\Carlos\Documents\AJ\[AJ - FICHA RIESGOS 2020.xlsm]Datos'!#REF!</xm:f>
            <x14:dxf>
              <fill>
                <patternFill>
                  <bgColor rgb="FFFFFF00"/>
                </patternFill>
              </fill>
            </x14:dxf>
          </x14:cfRule>
          <x14:cfRule type="cellIs" priority="346" operator="equal" id="{8002065A-D1FC-4DA1-A318-436AD9A03A1B}">
            <xm:f>'\Users\Carlos\Documents\AJ\[AJ - FICHA RIESGOS 2020.xlsm]Datos'!#REF!</xm:f>
            <x14:dxf>
              <fill>
                <patternFill>
                  <bgColor rgb="FFFF0000"/>
                </patternFill>
              </fill>
            </x14:dxf>
          </x14:cfRule>
          <xm:sqref>Y78 Y80</xm:sqref>
        </x14:conditionalFormatting>
        <x14:conditionalFormatting xmlns:xm="http://schemas.microsoft.com/office/excel/2006/main">
          <x14:cfRule type="expression" priority="340" id="{A5E02124-094B-4C5E-B41E-4812F5D20ECA}">
            <xm:f>OR(AC78='\Users\Carlos\Documents\AJ\[AJ - FICHA RIESGOS 2020.xlsm]Datos'!#REF!,AC78='\Users\Carlos\Documents\AJ\[AJ - FICHA RIESGOS 2020.xlsm]Datos'!#REF!)</xm:f>
            <x14:dxf>
              <fill>
                <patternFill>
                  <bgColor rgb="FF92D050"/>
                </patternFill>
              </fill>
            </x14:dxf>
          </x14:cfRule>
          <x14:cfRule type="expression" priority="341" id="{8C21B4BE-5AE6-4F00-8842-F1302AA0E840}">
            <xm:f>OR(AC78='\Users\Carlos\Documents\AJ\[AJ - FICHA RIESGOS 2020.xlsm]Datos'!#REF!,AC78='\Users\Carlos\Documents\AJ\[AJ - FICHA RIESGOS 2020.xlsm]Datos'!#REF!)</xm:f>
            <x14:dxf>
              <fill>
                <patternFill>
                  <bgColor rgb="FFFFFF00"/>
                </patternFill>
              </fill>
            </x14:dxf>
          </x14:cfRule>
          <x14:cfRule type="expression" priority="342" id="{DA573C0F-00CD-4A2F-A19C-0D19A61181E4}">
            <xm:f>OR(AC78='\Users\Carlos\Documents\AJ\[AJ - FICHA RIESGOS 2020.xlsm]Datos'!#REF!,AC78='\Users\Carlos\Documents\AJ\[AJ - FICHA RIESGOS 2020.xlsm]Datos'!#REF!)</xm:f>
            <x14:dxf>
              <fill>
                <patternFill>
                  <bgColor rgb="FFFFC000"/>
                </patternFill>
              </fill>
            </x14:dxf>
          </x14:cfRule>
          <x14:cfRule type="expression" priority="343" id="{897EE64A-E960-4B5F-B4D7-FEC40625D57B}">
            <xm:f>OR(AC78='\Users\Carlos\Documents\AJ\[AJ - FICHA RIESGOS 2020.xlsm]Datos'!#REF!,AC78='\Users\Carlos\Documents\AJ\[AJ - FICHA RIESGOS 2020.xlsm]Datos'!#REF!)</xm:f>
            <x14:dxf>
              <fill>
                <patternFill>
                  <bgColor rgb="FFFF0000"/>
                </patternFill>
              </fill>
            </x14:dxf>
          </x14:cfRule>
          <xm:sqref>AC78 AC80</xm:sqref>
        </x14:conditionalFormatting>
        <x14:conditionalFormatting xmlns:xm="http://schemas.microsoft.com/office/excel/2006/main">
          <x14:cfRule type="cellIs" priority="323" operator="equal" id="{5086E711-BEF4-4D17-B9A2-0415CF01F953}">
            <xm:f>'\Users\sandratc\Documents\INFO SOLICITUD MESAS DE TRABAJO\INFO PROCESOS\CI\[C.I. RIESGOS 29-07-19.xlsx]Datos'!#REF!</xm:f>
            <x14:dxf>
              <fill>
                <patternFill>
                  <bgColor rgb="FF92D050"/>
                </patternFill>
              </fill>
            </x14:dxf>
          </x14:cfRule>
          <x14:cfRule type="cellIs" priority="324" operator="equal" id="{01B3A0F3-93F0-4F90-B863-8F68A553C3A9}">
            <xm:f>'\Users\sandratc\Documents\INFO SOLICITUD MESAS DE TRABAJO\INFO PROCESOS\CI\[C.I. RIESGOS 29-07-19.xlsx]Datos'!#REF!</xm:f>
            <x14:dxf>
              <fill>
                <patternFill>
                  <bgColor rgb="FFFFFF00"/>
                </patternFill>
              </fill>
            </x14:dxf>
          </x14:cfRule>
          <x14:cfRule type="cellIs" priority="325" operator="equal" id="{0F0E0F1D-25D2-4944-BFFB-8BC2D1C566F5}">
            <xm:f>'\Users\sandratc\Documents\INFO SOLICITUD MESAS DE TRABAJO\INFO PROCESOS\CI\[C.I. RIESGOS 29-07-19.xlsx]Datos'!#REF!</xm:f>
            <x14:dxf>
              <fill>
                <patternFill>
                  <bgColor rgb="FFFF0000"/>
                </patternFill>
              </fill>
            </x14:dxf>
          </x14:cfRule>
          <xm:sqref>AC103</xm:sqref>
        </x14:conditionalFormatting>
        <x14:conditionalFormatting xmlns:xm="http://schemas.microsoft.com/office/excel/2006/main">
          <x14:cfRule type="cellIs" priority="333" operator="equal" id="{226FE9D0-8C48-4A82-8363-92DED942EAA8}">
            <xm:f>'\Users\sandratc\Documents\INFO SOLICITUD MESAS DE TRABAJO\INFO PROCESOS\CI\[C.I. RIESGOS 29-07-19.xlsx]Datos'!#REF!</xm:f>
            <x14:dxf>
              <fill>
                <patternFill>
                  <bgColor rgb="FF92D050"/>
                </patternFill>
              </fill>
            </x14:dxf>
          </x14:cfRule>
          <x14:cfRule type="cellIs" priority="334" operator="equal" id="{14551A4C-4D76-44F3-A9E4-44EFADF5B810}">
            <xm:f>'\Users\sandratc\Documents\INFO SOLICITUD MESAS DE TRABAJO\INFO PROCESOS\CI\[C.I. RIESGOS 29-07-19.xlsx]Datos'!#REF!</xm:f>
            <x14:dxf>
              <fill>
                <patternFill>
                  <bgColor rgb="FFFFFF00"/>
                </patternFill>
              </fill>
            </x14:dxf>
          </x14:cfRule>
          <x14:cfRule type="cellIs" priority="335" operator="equal" id="{9473CD21-5AD3-4173-B96B-8317A857F516}">
            <xm:f>'\Users\sandratc\Documents\INFO SOLICITUD MESAS DE TRABAJO\INFO PROCESOS\CI\[C.I. RIESGOS 29-07-19.xlsx]Datos'!#REF!</xm:f>
            <x14:dxf>
              <fill>
                <patternFill>
                  <bgColor rgb="FFFF0000"/>
                </patternFill>
              </fill>
            </x14:dxf>
          </x14:cfRule>
          <xm:sqref>S103</xm:sqref>
        </x14:conditionalFormatting>
        <x14:conditionalFormatting xmlns:xm="http://schemas.microsoft.com/office/excel/2006/main">
          <x14:cfRule type="cellIs" priority="330" operator="equal" id="{C694726B-7D8C-4092-9D95-4D9BED212EEB}">
            <xm:f>'\Users\sandratc\Documents\INFO SOLICITUD MESAS DE TRABAJO\INFO PROCESOS\CI\[C.I. RIESGOS 29-07-19.xlsx]Datos'!#REF!</xm:f>
            <x14:dxf>
              <fill>
                <patternFill>
                  <bgColor rgb="FF92D050"/>
                </patternFill>
              </fill>
            </x14:dxf>
          </x14:cfRule>
          <x14:cfRule type="cellIs" priority="331" operator="equal" id="{D2575514-EBC4-4BDF-8B2E-56479B69453F}">
            <xm:f>'\Users\sandratc\Documents\INFO SOLICITUD MESAS DE TRABAJO\INFO PROCESOS\CI\[C.I. RIESGOS 29-07-19.xlsx]Datos'!#REF!</xm:f>
            <x14:dxf>
              <fill>
                <patternFill>
                  <bgColor rgb="FFFFFF00"/>
                </patternFill>
              </fill>
            </x14:dxf>
          </x14:cfRule>
          <x14:cfRule type="cellIs" priority="332" operator="equal" id="{77969D1A-F90F-402F-9E1F-49BA66AF57A0}">
            <xm:f>'\Users\sandratc\Documents\INFO SOLICITUD MESAS DE TRABAJO\INFO PROCESOS\CI\[C.I. RIESGOS 29-07-19.xlsx]Datos'!#REF!</xm:f>
            <x14:dxf>
              <fill>
                <patternFill>
                  <bgColor rgb="FFFF0000"/>
                </patternFill>
              </fill>
            </x14:dxf>
          </x14:cfRule>
          <xm:sqref>Y103</xm:sqref>
        </x14:conditionalFormatting>
        <x14:conditionalFormatting xmlns:xm="http://schemas.microsoft.com/office/excel/2006/main">
          <x14:cfRule type="expression" priority="273" id="{FF0C2FBD-92E9-4067-864B-2152F6C52362}">
            <xm:f>OR(M108='\Users\Carlos\Documents\MYM\[V.3 MYM DEF. RIESGOS 18-08-2020.xlsx]Datos'!#REF!,M108='\Users\Carlos\Documents\MYM\[V.3 MYM DEF. RIESGOS 18-08-2020.xlsx]Datos'!#REF!)</xm:f>
            <x14:dxf>
              <fill>
                <patternFill>
                  <bgColor rgb="FF92D050"/>
                </patternFill>
              </fill>
            </x14:dxf>
          </x14:cfRule>
          <x14:cfRule type="expression" priority="274" id="{FD0B58C9-5731-4AE8-9852-796D45A05D4D}">
            <xm:f>OR(M108='\Users\Carlos\Documents\MYM\[V.3 MYM DEF. RIESGOS 18-08-2020.xlsx]Datos'!#REF!,M108='\Users\Carlos\Documents\MYM\[V.3 MYM DEF. RIESGOS 18-08-2020.xlsx]Datos'!#REF!)</xm:f>
            <x14:dxf>
              <fill>
                <patternFill>
                  <bgColor rgb="FFFFFF00"/>
                </patternFill>
              </fill>
            </x14:dxf>
          </x14:cfRule>
          <x14:cfRule type="expression" priority="275" id="{486379CA-A97F-4534-ABFA-C2099557D24C}">
            <xm:f>OR(M108='\Users\Carlos\Documents\MYM\[V.3 MYM DEF. RIESGOS 18-08-2020.xlsx]Datos'!#REF!,M108='\Users\Carlos\Documents\MYM\[V.3 MYM DEF. RIESGOS 18-08-2020.xlsx]Datos'!#REF!)</xm:f>
            <x14:dxf>
              <fill>
                <patternFill>
                  <bgColor rgb="FFFFC000"/>
                </patternFill>
              </fill>
            </x14:dxf>
          </x14:cfRule>
          <x14:cfRule type="expression" priority="276" id="{C901AF2D-1CA5-4811-87B0-EA6BF937A756}">
            <xm:f>OR(M108='\Users\Carlos\Documents\MYM\[V.3 MYM DEF. RIESGOS 18-08-2020.xlsx]Datos'!#REF!,M108='\Users\Carlos\Documents\MYM\[V.3 MYM DEF. RIESGOS 18-08-2020.xlsx]Datos'!#REF!)</xm:f>
            <x14:dxf>
              <fill>
                <patternFill>
                  <bgColor rgb="FFFF0000"/>
                </patternFill>
              </fill>
            </x14:dxf>
          </x14:cfRule>
          <xm:sqref>M108</xm:sqref>
        </x14:conditionalFormatting>
        <x14:conditionalFormatting xmlns:xm="http://schemas.microsoft.com/office/excel/2006/main">
          <x14:cfRule type="expression" priority="259" id="{4A9814FC-F554-4A2A-A8F6-82E42E4EDBDE}">
            <xm:f>OR(M112='\Users\Carlos\Documents\MYM\[V.3 MYM DEF. RIESGOS 18-08-2020.xlsx]Datos'!#REF!,M112='\Users\Carlos\Documents\MYM\[V.3 MYM DEF. RIESGOS 18-08-2020.xlsx]Datos'!#REF!)</xm:f>
            <x14:dxf>
              <fill>
                <patternFill>
                  <bgColor rgb="FF92D050"/>
                </patternFill>
              </fill>
            </x14:dxf>
          </x14:cfRule>
          <x14:cfRule type="expression" priority="260" id="{81E2D53C-1242-4A79-8051-0452618A6F31}">
            <xm:f>OR(M112='\Users\Carlos\Documents\MYM\[V.3 MYM DEF. RIESGOS 18-08-2020.xlsx]Datos'!#REF!,M112='\Users\Carlos\Documents\MYM\[V.3 MYM DEF. RIESGOS 18-08-2020.xlsx]Datos'!#REF!)</xm:f>
            <x14:dxf>
              <fill>
                <patternFill>
                  <bgColor rgb="FFFFFF00"/>
                </patternFill>
              </fill>
            </x14:dxf>
          </x14:cfRule>
          <x14:cfRule type="expression" priority="261" id="{2584C1CC-0FBB-42C6-9D40-90C81191BE26}">
            <xm:f>OR(M112='\Users\Carlos\Documents\MYM\[V.3 MYM DEF. RIESGOS 18-08-2020.xlsx]Datos'!#REF!,M112='\Users\Carlos\Documents\MYM\[V.3 MYM DEF. RIESGOS 18-08-2020.xlsx]Datos'!#REF!)</xm:f>
            <x14:dxf>
              <fill>
                <patternFill>
                  <bgColor rgb="FFFFC000"/>
                </patternFill>
              </fill>
            </x14:dxf>
          </x14:cfRule>
          <x14:cfRule type="expression" priority="262" id="{0232F625-691E-4A37-B1AA-75205430EAAD}">
            <xm:f>OR(M112='\Users\Carlos\Documents\MYM\[V.3 MYM DEF. RIESGOS 18-08-2020.xlsx]Datos'!#REF!,M112='\Users\Carlos\Documents\MYM\[V.3 MYM DEF. RIESGOS 18-08-2020.xlsx]Datos'!#REF!)</xm:f>
            <x14:dxf>
              <fill>
                <patternFill>
                  <bgColor rgb="FFFF0000"/>
                </patternFill>
              </fill>
            </x14:dxf>
          </x14:cfRule>
          <xm:sqref>M112</xm:sqref>
        </x14:conditionalFormatting>
        <x14:conditionalFormatting xmlns:xm="http://schemas.microsoft.com/office/excel/2006/main">
          <x14:cfRule type="expression" priority="255" id="{BA470E9B-3A51-4670-AB0C-D6EED5FD7298}">
            <xm:f>OR(M116='\Users\Carlos\Documents\MYM\[V.3 MYM DEF. RIESGOS 18-08-2020.xlsx]Datos'!#REF!,M116='\Users\Carlos\Documents\MYM\[V.3 MYM DEF. RIESGOS 18-08-2020.xlsx]Datos'!#REF!)</xm:f>
            <x14:dxf>
              <fill>
                <patternFill>
                  <bgColor rgb="FF92D050"/>
                </patternFill>
              </fill>
            </x14:dxf>
          </x14:cfRule>
          <x14:cfRule type="expression" priority="256" id="{96C56BE3-D83B-4EC9-BDBA-7349CB580AB9}">
            <xm:f>OR(M116='\Users\Carlos\Documents\MYM\[V.3 MYM DEF. RIESGOS 18-08-2020.xlsx]Datos'!#REF!,M116='\Users\Carlos\Documents\MYM\[V.3 MYM DEF. RIESGOS 18-08-2020.xlsx]Datos'!#REF!)</xm:f>
            <x14:dxf>
              <fill>
                <patternFill>
                  <bgColor rgb="FFFFFF00"/>
                </patternFill>
              </fill>
            </x14:dxf>
          </x14:cfRule>
          <x14:cfRule type="expression" priority="257" id="{4E51FC2D-D3D5-4935-9DE8-1892ED689DD2}">
            <xm:f>OR(M116='\Users\Carlos\Documents\MYM\[V.3 MYM DEF. RIESGOS 18-08-2020.xlsx]Datos'!#REF!,M116='\Users\Carlos\Documents\MYM\[V.3 MYM DEF. RIESGOS 18-08-2020.xlsx]Datos'!#REF!)</xm:f>
            <x14:dxf>
              <fill>
                <patternFill>
                  <bgColor rgb="FFFFC000"/>
                </patternFill>
              </fill>
            </x14:dxf>
          </x14:cfRule>
          <x14:cfRule type="expression" priority="258" id="{090D2DA8-9F46-4A53-9DCA-9446946696C9}">
            <xm:f>OR(M116='\Users\Carlos\Documents\MYM\[V.3 MYM DEF. RIESGOS 18-08-2020.xlsx]Datos'!#REF!,M116='\Users\Carlos\Documents\MYM\[V.3 MYM DEF. RIESGOS 18-08-2020.xlsx]Datos'!#REF!)</xm:f>
            <x14:dxf>
              <fill>
                <patternFill>
                  <bgColor rgb="FFFF0000"/>
                </patternFill>
              </fill>
            </x14:dxf>
          </x14:cfRule>
          <xm:sqref>M116</xm:sqref>
        </x14:conditionalFormatting>
        <x14:conditionalFormatting xmlns:xm="http://schemas.microsoft.com/office/excel/2006/main">
          <x14:cfRule type="cellIs" priority="270" operator="equal" id="{4C5C1EF3-E2BF-496B-A762-1ACDF110CC9C}">
            <xm:f>'\Users\Carlos\Documents\MYM\[V.3 MYM DEF. RIESGOS 18-08-2020.xlsx]Datos'!#REF!</xm:f>
            <x14:dxf>
              <fill>
                <patternFill>
                  <bgColor rgb="FF92D050"/>
                </patternFill>
              </fill>
            </x14:dxf>
          </x14:cfRule>
          <x14:cfRule type="cellIs" priority="271" operator="equal" id="{37C49A6E-8F40-43A1-A38C-C2BD4E29A45E}">
            <xm:f>'\Users\Carlos\Documents\MYM\[V.3 MYM DEF. RIESGOS 18-08-2020.xlsx]Datos'!#REF!</xm:f>
            <x14:dxf>
              <fill>
                <patternFill>
                  <bgColor rgb="FFFFFF00"/>
                </patternFill>
              </fill>
            </x14:dxf>
          </x14:cfRule>
          <x14:cfRule type="cellIs" priority="272" operator="equal" id="{3541A8C6-D712-4046-866D-4AF8D55543C8}">
            <xm:f>'\Users\Carlos\Documents\MYM\[V.3 MYM DEF. RIESGOS 18-08-2020.xlsx]Datos'!#REF!</xm:f>
            <x14:dxf>
              <fill>
                <patternFill>
                  <bgColor rgb="FFFF0000"/>
                </patternFill>
              </fill>
            </x14:dxf>
          </x14:cfRule>
          <xm:sqref>S108</xm:sqref>
        </x14:conditionalFormatting>
        <x14:conditionalFormatting xmlns:xm="http://schemas.microsoft.com/office/excel/2006/main">
          <x14:cfRule type="cellIs" priority="252" operator="equal" id="{3FC0B86C-5F62-4ED3-B40D-800B79C3A527}">
            <xm:f>'\Users\Carlos\Documents\MYM\[V.3 MYM DEF. RIESGOS 18-08-2020.xlsx]Datos'!#REF!</xm:f>
            <x14:dxf>
              <fill>
                <patternFill>
                  <bgColor rgb="FF92D050"/>
                </patternFill>
              </fill>
            </x14:dxf>
          </x14:cfRule>
          <x14:cfRule type="cellIs" priority="253" operator="equal" id="{AFB712F8-ECE0-4C85-A6CF-2550887B3E72}">
            <xm:f>'\Users\Carlos\Documents\MYM\[V.3 MYM DEF. RIESGOS 18-08-2020.xlsx]Datos'!#REF!</xm:f>
            <x14:dxf>
              <fill>
                <patternFill>
                  <bgColor rgb="FFFFFF00"/>
                </patternFill>
              </fill>
            </x14:dxf>
          </x14:cfRule>
          <x14:cfRule type="cellIs" priority="254" operator="equal" id="{A1D6C584-314F-4FD0-97FE-E2E4565CE473}">
            <xm:f>'\Users\Carlos\Documents\MYM\[V.3 MYM DEF. RIESGOS 18-08-2020.xlsx]Datos'!#REF!</xm:f>
            <x14:dxf>
              <fill>
                <patternFill>
                  <bgColor rgb="FFFF0000"/>
                </patternFill>
              </fill>
            </x14:dxf>
          </x14:cfRule>
          <xm:sqref>S112</xm:sqref>
        </x14:conditionalFormatting>
        <x14:conditionalFormatting xmlns:xm="http://schemas.microsoft.com/office/excel/2006/main">
          <x14:cfRule type="cellIs" priority="249" operator="equal" id="{1BAD8C1E-2AF6-4EE8-B66A-55C5FD019F3D}">
            <xm:f>'\Users\Carlos\Documents\MYM\[V.3 MYM DEF. RIESGOS 18-08-2020.xlsx]Datos'!#REF!</xm:f>
            <x14:dxf>
              <fill>
                <patternFill>
                  <bgColor rgb="FF92D050"/>
                </patternFill>
              </fill>
            </x14:dxf>
          </x14:cfRule>
          <x14:cfRule type="cellIs" priority="250" operator="equal" id="{1D500D8C-215F-4326-AA84-071F8FD429CF}">
            <xm:f>'\Users\Carlos\Documents\MYM\[V.3 MYM DEF. RIESGOS 18-08-2020.xlsx]Datos'!#REF!</xm:f>
            <x14:dxf>
              <fill>
                <patternFill>
                  <bgColor rgb="FFFFFF00"/>
                </patternFill>
              </fill>
            </x14:dxf>
          </x14:cfRule>
          <x14:cfRule type="cellIs" priority="251" operator="equal" id="{FCFDFE95-4ABA-45DB-9796-559D0CD00D35}">
            <xm:f>'\Users\Carlos\Documents\MYM\[V.3 MYM DEF. RIESGOS 18-08-2020.xlsx]Datos'!#REF!</xm:f>
            <x14:dxf>
              <fill>
                <patternFill>
                  <bgColor rgb="FFFF0000"/>
                </patternFill>
              </fill>
            </x14:dxf>
          </x14:cfRule>
          <xm:sqref>S116</xm:sqref>
        </x14:conditionalFormatting>
        <x14:conditionalFormatting xmlns:xm="http://schemas.microsoft.com/office/excel/2006/main">
          <x14:cfRule type="cellIs" priority="267" operator="equal" id="{9E08C302-DFEC-47F8-87A1-E6E67E8E015F}">
            <xm:f>'\Users\Carlos\Documents\MYM\[V.3 MYM DEF. RIESGOS 18-08-2020.xlsx]Datos'!#REF!</xm:f>
            <x14:dxf>
              <fill>
                <patternFill>
                  <bgColor rgb="FF92D050"/>
                </patternFill>
              </fill>
            </x14:dxf>
          </x14:cfRule>
          <x14:cfRule type="cellIs" priority="268" operator="equal" id="{86C583E7-C6F2-4C06-A30E-AF1FE961C0CD}">
            <xm:f>'\Users\Carlos\Documents\MYM\[V.3 MYM DEF. RIESGOS 18-08-2020.xlsx]Datos'!#REF!</xm:f>
            <x14:dxf>
              <fill>
                <patternFill>
                  <bgColor rgb="FFFFFF00"/>
                </patternFill>
              </fill>
            </x14:dxf>
          </x14:cfRule>
          <x14:cfRule type="cellIs" priority="269" operator="equal" id="{4A634CFA-8753-4CEA-B55F-25CF5E3298E0}">
            <xm:f>'\Users\Carlos\Documents\MYM\[V.3 MYM DEF. RIESGOS 18-08-2020.xlsx]Datos'!#REF!</xm:f>
            <x14:dxf>
              <fill>
                <patternFill>
                  <bgColor rgb="FFFF0000"/>
                </patternFill>
              </fill>
            </x14:dxf>
          </x14:cfRule>
          <xm:sqref>Y108</xm:sqref>
        </x14:conditionalFormatting>
        <x14:conditionalFormatting xmlns:xm="http://schemas.microsoft.com/office/excel/2006/main">
          <x14:cfRule type="cellIs" priority="246" operator="equal" id="{E0984C26-8E64-4C27-9CB9-35BDC1BC4197}">
            <xm:f>'\Users\Carlos\Documents\MYM\[V.3 MYM DEF. RIESGOS 18-08-2020.xlsx]Datos'!#REF!</xm:f>
            <x14:dxf>
              <fill>
                <patternFill>
                  <bgColor rgb="FF92D050"/>
                </patternFill>
              </fill>
            </x14:dxf>
          </x14:cfRule>
          <x14:cfRule type="cellIs" priority="247" operator="equal" id="{EC27E99F-CA10-4393-BA58-65164A609975}">
            <xm:f>'\Users\Carlos\Documents\MYM\[V.3 MYM DEF. RIESGOS 18-08-2020.xlsx]Datos'!#REF!</xm:f>
            <x14:dxf>
              <fill>
                <patternFill>
                  <bgColor rgb="FFFFFF00"/>
                </patternFill>
              </fill>
            </x14:dxf>
          </x14:cfRule>
          <x14:cfRule type="cellIs" priority="248" operator="equal" id="{01AF4CFF-453F-4126-B6DC-510039AC233E}">
            <xm:f>'\Users\Carlos\Documents\MYM\[V.3 MYM DEF. RIESGOS 18-08-2020.xlsx]Datos'!#REF!</xm:f>
            <x14:dxf>
              <fill>
                <patternFill>
                  <bgColor rgb="FFFF0000"/>
                </patternFill>
              </fill>
            </x14:dxf>
          </x14:cfRule>
          <xm:sqref>Y112</xm:sqref>
        </x14:conditionalFormatting>
        <x14:conditionalFormatting xmlns:xm="http://schemas.microsoft.com/office/excel/2006/main">
          <x14:cfRule type="cellIs" priority="243" operator="equal" id="{3FC90D79-91C9-4FF3-8A29-285BD4CC58DA}">
            <xm:f>'\Users\Carlos\Documents\MYM\[V.3 MYM DEF. RIESGOS 18-08-2020.xlsx]Datos'!#REF!</xm:f>
            <x14:dxf>
              <fill>
                <patternFill>
                  <bgColor rgb="FF92D050"/>
                </patternFill>
              </fill>
            </x14:dxf>
          </x14:cfRule>
          <x14:cfRule type="cellIs" priority="244" operator="equal" id="{37C21E48-4ACD-4C7A-A41B-7CC428B03352}">
            <xm:f>'\Users\Carlos\Documents\MYM\[V.3 MYM DEF. RIESGOS 18-08-2020.xlsx]Datos'!#REF!</xm:f>
            <x14:dxf>
              <fill>
                <patternFill>
                  <bgColor rgb="FFFFFF00"/>
                </patternFill>
              </fill>
            </x14:dxf>
          </x14:cfRule>
          <x14:cfRule type="cellIs" priority="245" operator="equal" id="{B668CCA2-AC95-42A9-BC56-686AFEDBFC85}">
            <xm:f>'\Users\Carlos\Documents\MYM\[V.3 MYM DEF. RIESGOS 18-08-2020.xlsx]Datos'!#REF!</xm:f>
            <x14:dxf>
              <fill>
                <patternFill>
                  <bgColor rgb="FFFF0000"/>
                </patternFill>
              </fill>
            </x14:dxf>
          </x14:cfRule>
          <xm:sqref>Y116</xm:sqref>
        </x14:conditionalFormatting>
        <x14:conditionalFormatting xmlns:xm="http://schemas.microsoft.com/office/excel/2006/main">
          <x14:cfRule type="expression" priority="263" id="{EE234136-F3E8-4DE7-B6BD-9546AA7D7B8B}">
            <xm:f>OR(AC108='\Users\Carlos\Documents\MYM\[V.3 MYM DEF. RIESGOS 18-08-2020.xlsx]Datos'!#REF!,AC108='\Users\Carlos\Documents\MYM\[V.3 MYM DEF. RIESGOS 18-08-2020.xlsx]Datos'!#REF!)</xm:f>
            <x14:dxf>
              <fill>
                <patternFill>
                  <bgColor rgb="FF92D050"/>
                </patternFill>
              </fill>
            </x14:dxf>
          </x14:cfRule>
          <x14:cfRule type="expression" priority="264" id="{C42EA10C-440E-4118-8693-77942F5E2EFE}">
            <xm:f>OR(AC108='\Users\Carlos\Documents\MYM\[V.3 MYM DEF. RIESGOS 18-08-2020.xlsx]Datos'!#REF!,AC108='\Users\Carlos\Documents\MYM\[V.3 MYM DEF. RIESGOS 18-08-2020.xlsx]Datos'!#REF!)</xm:f>
            <x14:dxf>
              <fill>
                <patternFill>
                  <bgColor rgb="FFFFFF00"/>
                </patternFill>
              </fill>
            </x14:dxf>
          </x14:cfRule>
          <x14:cfRule type="expression" priority="265" id="{EACD098B-5414-4C5F-B481-3CF5F3F79BF5}">
            <xm:f>OR(AC108='\Users\Carlos\Documents\MYM\[V.3 MYM DEF. RIESGOS 18-08-2020.xlsx]Datos'!#REF!,AC108='\Users\Carlos\Documents\MYM\[V.3 MYM DEF. RIESGOS 18-08-2020.xlsx]Datos'!#REF!)</xm:f>
            <x14:dxf>
              <fill>
                <patternFill>
                  <bgColor rgb="FFFFC000"/>
                </patternFill>
              </fill>
            </x14:dxf>
          </x14:cfRule>
          <x14:cfRule type="expression" priority="266" id="{0082D59B-19A3-47C0-BA13-6DD0B135A626}">
            <xm:f>OR(AC108='\Users\Carlos\Documents\MYM\[V.3 MYM DEF. RIESGOS 18-08-2020.xlsx]Datos'!#REF!,AC108='\Users\Carlos\Documents\MYM\[V.3 MYM DEF. RIESGOS 18-08-2020.xlsx]Datos'!#REF!)</xm:f>
            <x14:dxf>
              <fill>
                <patternFill>
                  <bgColor rgb="FFFF0000"/>
                </patternFill>
              </fill>
            </x14:dxf>
          </x14:cfRule>
          <xm:sqref>AC108</xm:sqref>
        </x14:conditionalFormatting>
        <x14:conditionalFormatting xmlns:xm="http://schemas.microsoft.com/office/excel/2006/main">
          <x14:cfRule type="expression" priority="239" id="{0054584D-7BE8-4AC7-B5BD-81863ED68A30}">
            <xm:f>OR(AC112='\Users\Carlos\Documents\MYM\[V.3 MYM DEF. RIESGOS 18-08-2020.xlsx]Datos'!#REF!,AC112='\Users\Carlos\Documents\MYM\[V.3 MYM DEF. RIESGOS 18-08-2020.xlsx]Datos'!#REF!)</xm:f>
            <x14:dxf>
              <fill>
                <patternFill>
                  <bgColor rgb="FF92D050"/>
                </patternFill>
              </fill>
            </x14:dxf>
          </x14:cfRule>
          <x14:cfRule type="expression" priority="240" id="{B646AFD0-C45F-4792-B3D0-6AF7FF2C0C98}">
            <xm:f>OR(AC112='\Users\Carlos\Documents\MYM\[V.3 MYM DEF. RIESGOS 18-08-2020.xlsx]Datos'!#REF!,AC112='\Users\Carlos\Documents\MYM\[V.3 MYM DEF. RIESGOS 18-08-2020.xlsx]Datos'!#REF!)</xm:f>
            <x14:dxf>
              <fill>
                <patternFill>
                  <bgColor rgb="FFFFFF00"/>
                </patternFill>
              </fill>
            </x14:dxf>
          </x14:cfRule>
          <x14:cfRule type="expression" priority="241" id="{012CA15A-806D-4F9B-8268-722BE9E7A745}">
            <xm:f>OR(AC112='\Users\Carlos\Documents\MYM\[V.3 MYM DEF. RIESGOS 18-08-2020.xlsx]Datos'!#REF!,AC112='\Users\Carlos\Documents\MYM\[V.3 MYM DEF. RIESGOS 18-08-2020.xlsx]Datos'!#REF!)</xm:f>
            <x14:dxf>
              <fill>
                <patternFill>
                  <bgColor rgb="FFFFC000"/>
                </patternFill>
              </fill>
            </x14:dxf>
          </x14:cfRule>
          <x14:cfRule type="expression" priority="242" id="{012829AB-BE90-415A-A33B-C54FE21F97A1}">
            <xm:f>OR(AC112='\Users\Carlos\Documents\MYM\[V.3 MYM DEF. RIESGOS 18-08-2020.xlsx]Datos'!#REF!,AC112='\Users\Carlos\Documents\MYM\[V.3 MYM DEF. RIESGOS 18-08-2020.xlsx]Datos'!#REF!)</xm:f>
            <x14:dxf>
              <fill>
                <patternFill>
                  <bgColor rgb="FFFF0000"/>
                </patternFill>
              </fill>
            </x14:dxf>
          </x14:cfRule>
          <xm:sqref>AC112</xm:sqref>
        </x14:conditionalFormatting>
        <x14:conditionalFormatting xmlns:xm="http://schemas.microsoft.com/office/excel/2006/main">
          <x14:cfRule type="expression" priority="235" id="{044AFBB3-8937-44BB-AF73-08345A484304}">
            <xm:f>OR(AC116='\Users\Carlos\Documents\MYM\[V.3 MYM DEF. RIESGOS 18-08-2020.xlsx]Datos'!#REF!,AC116='\Users\Carlos\Documents\MYM\[V.3 MYM DEF. RIESGOS 18-08-2020.xlsx]Datos'!#REF!)</xm:f>
            <x14:dxf>
              <fill>
                <patternFill>
                  <bgColor rgb="FF92D050"/>
                </patternFill>
              </fill>
            </x14:dxf>
          </x14:cfRule>
          <x14:cfRule type="expression" priority="236" id="{EE3FE66C-A8B8-48DB-9EB7-1DF895D38452}">
            <xm:f>OR(AC116='\Users\Carlos\Documents\MYM\[V.3 MYM DEF. RIESGOS 18-08-2020.xlsx]Datos'!#REF!,AC116='\Users\Carlos\Documents\MYM\[V.3 MYM DEF. RIESGOS 18-08-2020.xlsx]Datos'!#REF!)</xm:f>
            <x14:dxf>
              <fill>
                <patternFill>
                  <bgColor rgb="FFFFFF00"/>
                </patternFill>
              </fill>
            </x14:dxf>
          </x14:cfRule>
          <x14:cfRule type="expression" priority="237" id="{B7C5F6B0-F728-43CE-B750-1457DC4E6895}">
            <xm:f>OR(AC116='\Users\Carlos\Documents\MYM\[V.3 MYM DEF. RIESGOS 18-08-2020.xlsx]Datos'!#REF!,AC116='\Users\Carlos\Documents\MYM\[V.3 MYM DEF. RIESGOS 18-08-2020.xlsx]Datos'!#REF!)</xm:f>
            <x14:dxf>
              <fill>
                <patternFill>
                  <bgColor rgb="FFFFC000"/>
                </patternFill>
              </fill>
            </x14:dxf>
          </x14:cfRule>
          <x14:cfRule type="expression" priority="238" id="{18E95C00-902C-443B-936C-248A5DF47EEF}">
            <xm:f>OR(AC116='\Users\Carlos\Documents\MYM\[V.3 MYM DEF. RIESGOS 18-08-2020.xlsx]Datos'!#REF!,AC116='\Users\Carlos\Documents\MYM\[V.3 MYM DEF. RIESGOS 18-08-2020.xlsx]Datos'!#REF!)</xm:f>
            <x14:dxf>
              <fill>
                <patternFill>
                  <bgColor rgb="FFFF0000"/>
                </patternFill>
              </fill>
            </x14:dxf>
          </x14:cfRule>
          <xm:sqref>AC116</xm:sqref>
        </x14:conditionalFormatting>
        <x14:conditionalFormatting xmlns:xm="http://schemas.microsoft.com/office/excel/2006/main">
          <x14:cfRule type="expression" priority="277" id="{9880E93A-889B-42A3-86B6-5F509B86A0E6}">
            <xm:f>OR(M103='\Users\Carlos\Documents\MYM\GPE\[GPE - FICHA DE RIESGOS 2020.xlsm]Datos'!#REF!,M103='\Users\Carlos\Documents\MYM\GPE\[GPE - FICHA DE RIESGOS 2020.xlsm]Datos'!#REF!)</xm:f>
            <x14:dxf>
              <fill>
                <patternFill>
                  <bgColor rgb="FF92D050"/>
                </patternFill>
              </fill>
            </x14:dxf>
          </x14:cfRule>
          <x14:cfRule type="expression" priority="278" id="{E846F6D5-8BA0-43C0-A6FA-315EFCEDF1A8}">
            <xm:f>OR(M103='\Users\Carlos\Documents\MYM\GPE\[GPE - FICHA DE RIESGOS 2020.xlsm]Datos'!#REF!,M103='\Users\Carlos\Documents\MYM\GPE\[GPE - FICHA DE RIESGOS 2020.xlsm]Datos'!#REF!)</xm:f>
            <x14:dxf>
              <fill>
                <patternFill>
                  <bgColor rgb="FFFFFF00"/>
                </patternFill>
              </fill>
            </x14:dxf>
          </x14:cfRule>
          <x14:cfRule type="expression" priority="279" id="{F0A747AF-5269-42E1-B3F8-E62145D8D46E}">
            <xm:f>OR(M103='\Users\Carlos\Documents\MYM\GPE\[GPE - FICHA DE RIESGOS 2020.xlsm]Datos'!#REF!,M103='\Users\Carlos\Documents\MYM\GPE\[GPE - FICHA DE RIESGOS 2020.xlsm]Datos'!#REF!)</xm:f>
            <x14:dxf>
              <fill>
                <patternFill>
                  <bgColor rgb="FFFFC000"/>
                </patternFill>
              </fill>
            </x14:dxf>
          </x14:cfRule>
          <x14:cfRule type="expression" priority="280" id="{05C838BB-0F5F-4239-BB31-B09ACBE05F67}">
            <xm:f>OR(M103='\Users\Carlos\Documents\MYM\GPE\[GPE - FICHA DE RIESGOS 2020.xlsm]Datos'!#REF!,M103='\Users\Carlos\Documents\MYM\GPE\[GPE - FICHA DE RIESGOS 2020.xlsm]Datos'!#REF!)</xm:f>
            <x14:dxf>
              <fill>
                <patternFill>
                  <bgColor rgb="FFFF0000"/>
                </patternFill>
              </fill>
            </x14:dxf>
          </x14:cfRule>
          <xm:sqref>M103</xm:sqref>
        </x14:conditionalFormatting>
        <x14:conditionalFormatting xmlns:xm="http://schemas.microsoft.com/office/excel/2006/main">
          <x14:cfRule type="expression" priority="231" id="{CCEC180D-F37F-4718-A171-B367C82B5493}">
            <xm:f>OR(M23='\Users\Carlos\Documents\GPE\[GPE - FICHA DE RIESGOS 2020.xlsm]Datos'!#REF!,M23='\Users\Carlos\Documents\GPE\[GPE - FICHA DE RIESGOS 2020.xlsm]Datos'!#REF!)</xm:f>
            <x14:dxf>
              <fill>
                <patternFill>
                  <bgColor rgb="FF92D050"/>
                </patternFill>
              </fill>
            </x14:dxf>
          </x14:cfRule>
          <x14:cfRule type="expression" priority="232" id="{879A4416-A8A7-4F9D-A322-D2A62A59E599}">
            <xm:f>OR(M23='\Users\Carlos\Documents\GPE\[GPE - FICHA DE RIESGOS 2020.xlsm]Datos'!#REF!,M23='\Users\Carlos\Documents\GPE\[GPE - FICHA DE RIESGOS 2020.xlsm]Datos'!#REF!)</xm:f>
            <x14:dxf>
              <fill>
                <patternFill>
                  <bgColor rgb="FFFFFF00"/>
                </patternFill>
              </fill>
            </x14:dxf>
          </x14:cfRule>
          <x14:cfRule type="expression" priority="233" id="{141831B2-1AAA-46FB-A80F-B7626ED0DCC7}">
            <xm:f>OR(M23='\Users\Carlos\Documents\GPE\[GPE - FICHA DE RIESGOS 2020.xlsm]Datos'!#REF!,M23='\Users\Carlos\Documents\GPE\[GPE - FICHA DE RIESGOS 2020.xlsm]Datos'!#REF!)</xm:f>
            <x14:dxf>
              <fill>
                <patternFill>
                  <bgColor rgb="FFFFC000"/>
                </patternFill>
              </fill>
            </x14:dxf>
          </x14:cfRule>
          <x14:cfRule type="expression" priority="234" id="{A4DAAB38-7942-4F54-8A67-85FE74648DED}">
            <xm:f>OR(M23='\Users\Carlos\Documents\GPE\[GPE - FICHA DE RIESGOS 2020.xlsm]Datos'!#REF!,M23='\Users\Carlos\Documents\GPE\[GPE - FICHA DE RIESGOS 2020.xlsm]Datos'!#REF!)</xm:f>
            <x14:dxf>
              <fill>
                <patternFill>
                  <bgColor rgb="FFFF0000"/>
                </patternFill>
              </fill>
            </x14:dxf>
          </x14:cfRule>
          <xm:sqref>M23 M26 M29</xm:sqref>
        </x14:conditionalFormatting>
        <x14:conditionalFormatting xmlns:xm="http://schemas.microsoft.com/office/excel/2006/main">
          <x14:cfRule type="cellIs" priority="228" operator="equal" id="{8FD1C496-FB86-4F03-95C0-83178D5C6D6E}">
            <xm:f>'\Users\Carlos\Documents\GPE\[GPE - FICHA DE RIESGOS 2020.xlsm]Datos'!#REF!</xm:f>
            <x14:dxf>
              <fill>
                <patternFill>
                  <bgColor rgb="FF92D050"/>
                </patternFill>
              </fill>
            </x14:dxf>
          </x14:cfRule>
          <x14:cfRule type="cellIs" priority="229" operator="equal" id="{9D5AF54E-1E27-4588-8E5A-C6AB9A17E584}">
            <xm:f>'\Users\Carlos\Documents\GPE\[GPE - FICHA DE RIESGOS 2020.xlsm]Datos'!#REF!</xm:f>
            <x14:dxf>
              <fill>
                <patternFill>
                  <bgColor rgb="FFFFFF00"/>
                </patternFill>
              </fill>
            </x14:dxf>
          </x14:cfRule>
          <x14:cfRule type="cellIs" priority="230" operator="equal" id="{D56D2F32-6A86-4173-B151-34E4C4C9920B}">
            <xm:f>'\Users\Carlos\Documents\GPE\[GPE - FICHA DE RIESGOS 2020.xlsm]Datos'!#REF!</xm:f>
            <x14:dxf>
              <fill>
                <patternFill>
                  <bgColor rgb="FFFF0000"/>
                </patternFill>
              </fill>
            </x14:dxf>
          </x14:cfRule>
          <xm:sqref>S23 S26 S29</xm:sqref>
        </x14:conditionalFormatting>
        <x14:conditionalFormatting xmlns:xm="http://schemas.microsoft.com/office/excel/2006/main">
          <x14:cfRule type="cellIs" priority="225" operator="equal" id="{CC7953CA-CA7C-4C4A-B6F3-E89FBF2E279C}">
            <xm:f>'\Users\Carlos\Documents\GPE\[GPE - FICHA DE RIESGOS 2020.xlsm]Datos'!#REF!</xm:f>
            <x14:dxf>
              <fill>
                <patternFill>
                  <bgColor rgb="FF92D050"/>
                </patternFill>
              </fill>
            </x14:dxf>
          </x14:cfRule>
          <x14:cfRule type="cellIs" priority="226" operator="equal" id="{C3B862B7-03BD-45C1-B7DC-4024AB6A4538}">
            <xm:f>'\Users\Carlos\Documents\GPE\[GPE - FICHA DE RIESGOS 2020.xlsm]Datos'!#REF!</xm:f>
            <x14:dxf>
              <fill>
                <patternFill>
                  <bgColor rgb="FFFFFF00"/>
                </patternFill>
              </fill>
            </x14:dxf>
          </x14:cfRule>
          <x14:cfRule type="cellIs" priority="227" operator="equal" id="{F9AF398F-6ED2-4444-B03B-1990D8F3E4E8}">
            <xm:f>'\Users\Carlos\Documents\GPE\[GPE - FICHA DE RIESGOS 2020.xlsm]Datos'!#REF!</xm:f>
            <x14:dxf>
              <fill>
                <patternFill>
                  <bgColor rgb="FFFF0000"/>
                </patternFill>
              </fill>
            </x14:dxf>
          </x14:cfRule>
          <xm:sqref>Y23 Y26 Y29</xm:sqref>
        </x14:conditionalFormatting>
        <x14:conditionalFormatting xmlns:xm="http://schemas.microsoft.com/office/excel/2006/main">
          <x14:cfRule type="expression" priority="221" id="{555D09E4-3ACE-4682-915A-CC4E88D211BB}">
            <xm:f>OR(AC23='\Users\Carlos\Documents\GPE\[GPE - FICHA DE RIESGOS 2020.xlsm]Datos'!#REF!,AC23='\Users\Carlos\Documents\GPE\[GPE - FICHA DE RIESGOS 2020.xlsm]Datos'!#REF!)</xm:f>
            <x14:dxf>
              <fill>
                <patternFill>
                  <bgColor rgb="FF92D050"/>
                </patternFill>
              </fill>
            </x14:dxf>
          </x14:cfRule>
          <x14:cfRule type="expression" priority="222" id="{40A999C5-32F4-4CB5-884C-26DCF1D300A6}">
            <xm:f>OR(AC23='\Users\Carlos\Documents\GPE\[GPE - FICHA DE RIESGOS 2020.xlsm]Datos'!#REF!,AC23='\Users\Carlos\Documents\GPE\[GPE - FICHA DE RIESGOS 2020.xlsm]Datos'!#REF!)</xm:f>
            <x14:dxf>
              <fill>
                <patternFill>
                  <bgColor rgb="FFFFFF00"/>
                </patternFill>
              </fill>
            </x14:dxf>
          </x14:cfRule>
          <x14:cfRule type="expression" priority="223" id="{EB4F806C-82FE-42F2-994A-841955A337ED}">
            <xm:f>OR(AC23='\Users\Carlos\Documents\GPE\[GPE - FICHA DE RIESGOS 2020.xlsm]Datos'!#REF!,AC23='\Users\Carlos\Documents\GPE\[GPE - FICHA DE RIESGOS 2020.xlsm]Datos'!#REF!)</xm:f>
            <x14:dxf>
              <fill>
                <patternFill>
                  <bgColor rgb="FFFFC000"/>
                </patternFill>
              </fill>
            </x14:dxf>
          </x14:cfRule>
          <x14:cfRule type="expression" priority="224" id="{02E14B56-EC3A-4A0A-9846-B29F2533A260}">
            <xm:f>OR(AC23='\Users\Carlos\Documents\GPE\[GPE - FICHA DE RIESGOS 2020.xlsm]Datos'!#REF!,AC23='\Users\Carlos\Documents\GPE\[GPE - FICHA DE RIESGOS 2020.xlsm]Datos'!#REF!)</xm:f>
            <x14:dxf>
              <fill>
                <patternFill>
                  <bgColor rgb="FFFF0000"/>
                </patternFill>
              </fill>
            </x14:dxf>
          </x14:cfRule>
          <xm:sqref>AC23 AC26 AC29</xm:sqref>
        </x14:conditionalFormatting>
        <x14:conditionalFormatting xmlns:xm="http://schemas.microsoft.com/office/excel/2006/main">
          <x14:cfRule type="expression" priority="217" id="{51CE01D7-D786-4D9D-9FF5-F4681F41B794}">
            <xm:f>OR(M20='\Users\Carlos\Documents\DE\[Ficha_Integral_del_Riesgo_u_Oportunidad D.E.       19-08-2020.xlsm]Datos'!#REF!,M20='\Users\Carlos\Documents\DE\[Ficha_Integral_del_Riesgo_u_Oportunidad D.E.       19-08-2020.xlsm]Datos'!#REF!)</xm:f>
            <x14:dxf>
              <fill>
                <patternFill>
                  <bgColor rgb="FF92D050"/>
                </patternFill>
              </fill>
            </x14:dxf>
          </x14:cfRule>
          <x14:cfRule type="expression" priority="218" id="{F3AAB1C5-E2DE-4B1A-88E9-1FBF4086B471}">
            <xm:f>OR(M20='\Users\Carlos\Documents\DE\[Ficha_Integral_del_Riesgo_u_Oportunidad D.E.       19-08-2020.xlsm]Datos'!#REF!,M20='\Users\Carlos\Documents\DE\[Ficha_Integral_del_Riesgo_u_Oportunidad D.E.       19-08-2020.xlsm]Datos'!#REF!)</xm:f>
            <x14:dxf>
              <fill>
                <patternFill>
                  <bgColor rgb="FFFFFF00"/>
                </patternFill>
              </fill>
            </x14:dxf>
          </x14:cfRule>
          <x14:cfRule type="expression" priority="219" id="{598CDC3D-4778-4F1F-980C-2AC1FB9DA376}">
            <xm:f>OR(M20='\Users\Carlos\Documents\DE\[Ficha_Integral_del_Riesgo_u_Oportunidad D.E.       19-08-2020.xlsm]Datos'!#REF!,M20='\Users\Carlos\Documents\DE\[Ficha_Integral_del_Riesgo_u_Oportunidad D.E.       19-08-2020.xlsm]Datos'!#REF!)</xm:f>
            <x14:dxf>
              <fill>
                <patternFill>
                  <bgColor rgb="FFFFC000"/>
                </patternFill>
              </fill>
            </x14:dxf>
          </x14:cfRule>
          <x14:cfRule type="expression" priority="220" id="{7483A694-64D9-4E28-BAE7-75FCCE5FD93C}">
            <xm:f>OR(M20='\Users\Carlos\Documents\DE\[Ficha_Integral_del_Riesgo_u_Oportunidad D.E.       19-08-2020.xlsm]Datos'!#REF!,M20='\Users\Carlos\Documents\DE\[Ficha_Integral_del_Riesgo_u_Oportunidad D.E.       19-08-2020.xlsm]Datos'!#REF!)</xm:f>
            <x14:dxf>
              <fill>
                <patternFill>
                  <bgColor rgb="FFFF0000"/>
                </patternFill>
              </fill>
            </x14:dxf>
          </x14:cfRule>
          <xm:sqref>M20</xm:sqref>
        </x14:conditionalFormatting>
        <x14:conditionalFormatting xmlns:xm="http://schemas.microsoft.com/office/excel/2006/main">
          <x14:cfRule type="cellIs" priority="214" operator="equal" id="{A6040E45-0C97-42DF-9DBA-EB8E1C4B34A6}">
            <xm:f>'\Users\Carlos\Documents\DE\[Ficha_Integral_del_Riesgo_u_Oportunidad D.E.       19-08-2020.xlsm]Datos'!#REF!</xm:f>
            <x14:dxf>
              <fill>
                <patternFill>
                  <bgColor rgb="FF92D050"/>
                </patternFill>
              </fill>
            </x14:dxf>
          </x14:cfRule>
          <x14:cfRule type="cellIs" priority="215" operator="equal" id="{E79D1DFA-2B86-42CE-AB33-A5A7478BF59F}">
            <xm:f>'\Users\Carlos\Documents\DE\[Ficha_Integral_del_Riesgo_u_Oportunidad D.E.       19-08-2020.xlsm]Datos'!#REF!</xm:f>
            <x14:dxf>
              <fill>
                <patternFill>
                  <bgColor rgb="FFFFFF00"/>
                </patternFill>
              </fill>
            </x14:dxf>
          </x14:cfRule>
          <x14:cfRule type="cellIs" priority="216" operator="equal" id="{5F1D5EE3-31C4-4415-A64D-6F96E0D2DFEA}">
            <xm:f>'\Users\Carlos\Documents\DE\[Ficha_Integral_del_Riesgo_u_Oportunidad D.E.       19-08-2020.xlsm]Datos'!#REF!</xm:f>
            <x14:dxf>
              <fill>
                <patternFill>
                  <bgColor rgb="FFFF0000"/>
                </patternFill>
              </fill>
            </x14:dxf>
          </x14:cfRule>
          <xm:sqref>S20</xm:sqref>
        </x14:conditionalFormatting>
        <x14:conditionalFormatting xmlns:xm="http://schemas.microsoft.com/office/excel/2006/main">
          <x14:cfRule type="cellIs" priority="207" operator="equal" id="{493B194D-B5F7-4C0F-A8F9-B2065B2D7D25}">
            <xm:f>'\Users\Carlos\Documents\DE\[Ficha_Integral_del_Riesgo_u_Oportunidad D.E.       19-08-2020.xlsm]Datos'!#REF!</xm:f>
            <x14:dxf>
              <fill>
                <patternFill>
                  <bgColor rgb="FF92D050"/>
                </patternFill>
              </fill>
            </x14:dxf>
          </x14:cfRule>
          <x14:cfRule type="cellIs" priority="208" operator="equal" id="{4588B7C5-AB87-4C65-B0BE-767E5D5AFEF1}">
            <xm:f>'\Users\Carlos\Documents\DE\[Ficha_Integral_del_Riesgo_u_Oportunidad D.E.       19-08-2020.xlsm]Datos'!#REF!</xm:f>
            <x14:dxf>
              <fill>
                <patternFill>
                  <bgColor rgb="FFFFFF00"/>
                </patternFill>
              </fill>
            </x14:dxf>
          </x14:cfRule>
          <x14:cfRule type="cellIs" priority="209" operator="equal" id="{6B507052-44B9-4299-B2A1-6816404510BA}">
            <xm:f>'\Users\Carlos\Documents\DE\[Ficha_Integral_del_Riesgo_u_Oportunidad D.E.       19-08-2020.xlsm]Datos'!#REF!</xm:f>
            <x14:dxf>
              <fill>
                <patternFill>
                  <bgColor rgb="FFFF0000"/>
                </patternFill>
              </fill>
            </x14:dxf>
          </x14:cfRule>
          <xm:sqref>Y20</xm:sqref>
        </x14:conditionalFormatting>
        <x14:conditionalFormatting xmlns:xm="http://schemas.microsoft.com/office/excel/2006/main">
          <x14:cfRule type="expression" priority="203" id="{0E7595F1-0EAA-46FB-BF62-EFB7FFC66D04}">
            <xm:f>OR(AC20='\Users\Carlos\Documents\MYM\DE\[Ficha_Integral_del_Riesgo_u_Oportunidad D.E.       19-08-2020.xlsm]Datos'!#REF!,AC20='\Users\Carlos\Documents\MYM\DE\[Ficha_Integral_del_Riesgo_u_Oportunidad D.E.       19-08-2020.xlsm]Datos'!#REF!)</xm:f>
            <x14:dxf>
              <fill>
                <patternFill>
                  <bgColor rgb="FF92D050"/>
                </patternFill>
              </fill>
            </x14:dxf>
          </x14:cfRule>
          <x14:cfRule type="expression" priority="204" id="{A4436004-0252-4880-A31F-D17283248085}">
            <xm:f>OR(AC20='\Users\Carlos\Documents\MYM\DE\[Ficha_Integral_del_Riesgo_u_Oportunidad D.E.       19-08-2020.xlsm]Datos'!#REF!,AC20='\Users\Carlos\Documents\MYM\DE\[Ficha_Integral_del_Riesgo_u_Oportunidad D.E.       19-08-2020.xlsm]Datos'!#REF!)</xm:f>
            <x14:dxf>
              <fill>
                <patternFill>
                  <bgColor rgb="FFFFFF00"/>
                </patternFill>
              </fill>
            </x14:dxf>
          </x14:cfRule>
          <x14:cfRule type="expression" priority="205" id="{7360E770-A71F-4F16-BCD8-52E53C56034E}">
            <xm:f>OR(AC20='\Users\Carlos\Documents\MYM\DE\[Ficha_Integral_del_Riesgo_u_Oportunidad D.E.       19-08-2020.xlsm]Datos'!#REF!,AC20='\Users\Carlos\Documents\MYM\DE\[Ficha_Integral_del_Riesgo_u_Oportunidad D.E.       19-08-2020.xlsm]Datos'!#REF!)</xm:f>
            <x14:dxf>
              <fill>
                <patternFill>
                  <bgColor rgb="FFFFC000"/>
                </patternFill>
              </fill>
            </x14:dxf>
          </x14:cfRule>
          <x14:cfRule type="expression" priority="206" id="{D66187B3-91E8-4DA9-85E1-C5C5E0F32DDA}">
            <xm:f>OR(AC20='\Users\Carlos\Documents\MYM\DE\[Ficha_Integral_del_Riesgo_u_Oportunidad D.E.       19-08-2020.xlsm]Datos'!#REF!,AC20='\Users\Carlos\Documents\MYM\DE\[Ficha_Integral_del_Riesgo_u_Oportunidad D.E.       19-08-2020.xlsm]Datos'!#REF!)</xm:f>
            <x14:dxf>
              <fill>
                <patternFill>
                  <bgColor rgb="FFFF0000"/>
                </patternFill>
              </fill>
            </x14:dxf>
          </x14:cfRule>
          <xm:sqref>AC20</xm:sqref>
        </x14:conditionalFormatting>
        <x14:conditionalFormatting xmlns:xm="http://schemas.microsoft.com/office/excel/2006/main">
          <x14:cfRule type="expression" priority="185" id="{F111F4AB-476D-4BCF-9360-EAA244306822}">
            <xm:f>OR(M33='\Users\Carlos\Documents\GPE\[GPE - FICHA DE RIESGOS 2020.xlsm]Datos'!#REF!,M33='\Users\Carlos\Documents\GPE\[GPE - FICHA DE RIESGOS 2020.xlsm]Datos'!#REF!)</xm:f>
            <x14:dxf>
              <fill>
                <patternFill>
                  <bgColor rgb="FF92D050"/>
                </patternFill>
              </fill>
            </x14:dxf>
          </x14:cfRule>
          <x14:cfRule type="expression" priority="186" id="{4FD4B624-FBC4-4BE6-8311-BFFB67C5F287}">
            <xm:f>OR(M33='\Users\Carlos\Documents\GPE\[GPE - FICHA DE RIESGOS 2020.xlsm]Datos'!#REF!,M33='\Users\Carlos\Documents\GPE\[GPE - FICHA DE RIESGOS 2020.xlsm]Datos'!#REF!)</xm:f>
            <x14:dxf>
              <fill>
                <patternFill>
                  <bgColor rgb="FFFFFF00"/>
                </patternFill>
              </fill>
            </x14:dxf>
          </x14:cfRule>
          <x14:cfRule type="expression" priority="187" id="{A6DAF648-C19C-44A6-A553-E1F6DA823548}">
            <xm:f>OR(M33='\Users\Carlos\Documents\GPE\[GPE - FICHA DE RIESGOS 2020.xlsm]Datos'!#REF!,M33='\Users\Carlos\Documents\GPE\[GPE - FICHA DE RIESGOS 2020.xlsm]Datos'!#REF!)</xm:f>
            <x14:dxf>
              <fill>
                <patternFill>
                  <bgColor rgb="FFFFC000"/>
                </patternFill>
              </fill>
            </x14:dxf>
          </x14:cfRule>
          <x14:cfRule type="expression" priority="188" id="{4CFC4F73-9D37-455A-A910-BFDE51D8053B}">
            <xm:f>OR(M33='\Users\Carlos\Documents\GPE\[GPE - FICHA DE RIESGOS 2020.xlsm]Datos'!#REF!,M33='\Users\Carlos\Documents\GPE\[GPE - FICHA DE RIESGOS 2020.xlsm]Datos'!#REF!)</xm:f>
            <x14:dxf>
              <fill>
                <patternFill>
                  <bgColor rgb="FFFF0000"/>
                </patternFill>
              </fill>
            </x14:dxf>
          </x14:cfRule>
          <xm:sqref>M33 M36</xm:sqref>
        </x14:conditionalFormatting>
        <x14:conditionalFormatting xmlns:xm="http://schemas.microsoft.com/office/excel/2006/main">
          <x14:cfRule type="cellIs" priority="182" operator="equal" id="{C798858E-D13B-45DC-8EA7-A02D914954AF}">
            <xm:f>'\Users\Carlos\Documents\GPE\[GPE - FICHA DE RIESGOS 2020.xlsm]Datos'!#REF!</xm:f>
            <x14:dxf>
              <fill>
                <patternFill>
                  <bgColor rgb="FF92D050"/>
                </patternFill>
              </fill>
            </x14:dxf>
          </x14:cfRule>
          <x14:cfRule type="cellIs" priority="183" operator="equal" id="{5CE2359A-6D2B-4958-AC1E-DFA5F88747DD}">
            <xm:f>'\Users\Carlos\Documents\GPE\[GPE - FICHA DE RIESGOS 2020.xlsm]Datos'!#REF!</xm:f>
            <x14:dxf>
              <fill>
                <patternFill>
                  <bgColor rgb="FFFFFF00"/>
                </patternFill>
              </fill>
            </x14:dxf>
          </x14:cfRule>
          <x14:cfRule type="cellIs" priority="184" operator="equal" id="{3B5A5C22-2A45-4D3B-849C-EA8214EA4458}">
            <xm:f>'\Users\Carlos\Documents\GPE\[GPE - FICHA DE RIESGOS 2020.xlsm]Datos'!#REF!</xm:f>
            <x14:dxf>
              <fill>
                <patternFill>
                  <bgColor rgb="FFFF0000"/>
                </patternFill>
              </fill>
            </x14:dxf>
          </x14:cfRule>
          <xm:sqref>S33 S36</xm:sqref>
        </x14:conditionalFormatting>
        <x14:conditionalFormatting xmlns:xm="http://schemas.microsoft.com/office/excel/2006/main">
          <x14:cfRule type="cellIs" priority="179" operator="equal" id="{4A40134E-48F0-49BA-BD51-90D682BD5B46}">
            <xm:f>'\Users\Carlos\Documents\GPE\[GPE - FICHA DE RIESGOS 2020.xlsm]Datos'!#REF!</xm:f>
            <x14:dxf>
              <fill>
                <patternFill>
                  <bgColor rgb="FF92D050"/>
                </patternFill>
              </fill>
            </x14:dxf>
          </x14:cfRule>
          <x14:cfRule type="cellIs" priority="180" operator="equal" id="{1F9A3E58-6810-42CF-9F6F-847165B895B7}">
            <xm:f>'\Users\Carlos\Documents\GPE\[GPE - FICHA DE RIESGOS 2020.xlsm]Datos'!#REF!</xm:f>
            <x14:dxf>
              <fill>
                <patternFill>
                  <bgColor rgb="FFFFFF00"/>
                </patternFill>
              </fill>
            </x14:dxf>
          </x14:cfRule>
          <x14:cfRule type="cellIs" priority="181" operator="equal" id="{9ED1B988-7CF5-4C37-A049-387D90751CF5}">
            <xm:f>'\Users\Carlos\Documents\GPE\[GPE - FICHA DE RIESGOS 2020.xlsm]Datos'!#REF!</xm:f>
            <x14:dxf>
              <fill>
                <patternFill>
                  <bgColor rgb="FFFF0000"/>
                </patternFill>
              </fill>
            </x14:dxf>
          </x14:cfRule>
          <xm:sqref>Y33 Y36</xm:sqref>
        </x14:conditionalFormatting>
        <x14:conditionalFormatting xmlns:xm="http://schemas.microsoft.com/office/excel/2006/main">
          <x14:cfRule type="expression" priority="171" id="{BCBEBB17-92C2-4EE1-8C27-91D369B5015E}">
            <xm:f>OR(M40='\Users\Carlos\Documents\GPE\[GPE - FICHA DE RIESGOS 2020.xlsm]Datos'!#REF!,M40='\Users\Carlos\Documents\GPE\[GPE - FICHA DE RIESGOS 2020.xlsm]Datos'!#REF!)</xm:f>
            <x14:dxf>
              <fill>
                <patternFill>
                  <bgColor rgb="FF92D050"/>
                </patternFill>
              </fill>
            </x14:dxf>
          </x14:cfRule>
          <x14:cfRule type="expression" priority="172" id="{11C7FD15-0208-4D00-8EE2-CDE06A814D83}">
            <xm:f>OR(M40='\Users\Carlos\Documents\GPE\[GPE - FICHA DE RIESGOS 2020.xlsm]Datos'!#REF!,M40='\Users\Carlos\Documents\GPE\[GPE - FICHA DE RIESGOS 2020.xlsm]Datos'!#REF!)</xm:f>
            <x14:dxf>
              <fill>
                <patternFill>
                  <bgColor rgb="FFFFFF00"/>
                </patternFill>
              </fill>
            </x14:dxf>
          </x14:cfRule>
          <x14:cfRule type="expression" priority="173" id="{90065236-B10B-4C24-AB6D-6A7093910FBB}">
            <xm:f>OR(M40='\Users\Carlos\Documents\GPE\[GPE - FICHA DE RIESGOS 2020.xlsm]Datos'!#REF!,M40='\Users\Carlos\Documents\GPE\[GPE - FICHA DE RIESGOS 2020.xlsm]Datos'!#REF!)</xm:f>
            <x14:dxf>
              <fill>
                <patternFill>
                  <bgColor rgb="FFFFC000"/>
                </patternFill>
              </fill>
            </x14:dxf>
          </x14:cfRule>
          <x14:cfRule type="expression" priority="174" id="{6ED821A0-1436-4BA5-94CD-0C81AF537A46}">
            <xm:f>OR(M40='\Users\Carlos\Documents\GPE\[GPE - FICHA DE RIESGOS 2020.xlsm]Datos'!#REF!,M40='\Users\Carlos\Documents\GPE\[GPE - FICHA DE RIESGOS 2020.xlsm]Datos'!#REF!)</xm:f>
            <x14:dxf>
              <fill>
                <patternFill>
                  <bgColor rgb="FFFF0000"/>
                </patternFill>
              </fill>
            </x14:dxf>
          </x14:cfRule>
          <xm:sqref>M40</xm:sqref>
        </x14:conditionalFormatting>
        <x14:conditionalFormatting xmlns:xm="http://schemas.microsoft.com/office/excel/2006/main">
          <x14:cfRule type="cellIs" priority="168" operator="equal" id="{B1394395-6096-458B-B90E-29A7FC456879}">
            <xm:f>'\Users\Carlos\Documents\GPE\[GPE - FICHA DE RIESGOS 2020.xlsm]Datos'!#REF!</xm:f>
            <x14:dxf>
              <fill>
                <patternFill>
                  <bgColor rgb="FF92D050"/>
                </patternFill>
              </fill>
            </x14:dxf>
          </x14:cfRule>
          <x14:cfRule type="cellIs" priority="169" operator="equal" id="{474B6DC1-9980-47C3-BD11-FDB7B7AF3DD3}">
            <xm:f>'\Users\Carlos\Documents\GPE\[GPE - FICHA DE RIESGOS 2020.xlsm]Datos'!#REF!</xm:f>
            <x14:dxf>
              <fill>
                <patternFill>
                  <bgColor rgb="FFFFFF00"/>
                </patternFill>
              </fill>
            </x14:dxf>
          </x14:cfRule>
          <x14:cfRule type="cellIs" priority="170" operator="equal" id="{2DDE52EB-4A8F-4060-A550-F299C314F57C}">
            <xm:f>'\Users\Carlos\Documents\GPE\[GPE - FICHA DE RIESGOS 2020.xlsm]Datos'!#REF!</xm:f>
            <x14:dxf>
              <fill>
                <patternFill>
                  <bgColor rgb="FFFF0000"/>
                </patternFill>
              </fill>
            </x14:dxf>
          </x14:cfRule>
          <xm:sqref>S40</xm:sqref>
        </x14:conditionalFormatting>
        <x14:conditionalFormatting xmlns:xm="http://schemas.microsoft.com/office/excel/2006/main">
          <x14:cfRule type="cellIs" priority="165" operator="equal" id="{C00DF4B1-03A5-4B75-83A4-E002BAC07E66}">
            <xm:f>'\Users\Carlos\Documents\GPE\[GPE - FICHA DE RIESGOS 2020.xlsm]Datos'!#REF!</xm:f>
            <x14:dxf>
              <fill>
                <patternFill>
                  <bgColor rgb="FF92D050"/>
                </patternFill>
              </fill>
            </x14:dxf>
          </x14:cfRule>
          <x14:cfRule type="cellIs" priority="166" operator="equal" id="{C33EDC43-8C73-47C9-94A3-106562E69F64}">
            <xm:f>'\Users\Carlos\Documents\GPE\[GPE - FICHA DE RIESGOS 2020.xlsm]Datos'!#REF!</xm:f>
            <x14:dxf>
              <fill>
                <patternFill>
                  <bgColor rgb="FFFFFF00"/>
                </patternFill>
              </fill>
            </x14:dxf>
          </x14:cfRule>
          <x14:cfRule type="cellIs" priority="167" operator="equal" id="{C25E8CBF-BB3E-4C11-BE47-A67D21306C42}">
            <xm:f>'\Users\Carlos\Documents\GPE\[GPE - FICHA DE RIESGOS 2020.xlsm]Datos'!#REF!</xm:f>
            <x14:dxf>
              <fill>
                <patternFill>
                  <bgColor rgb="FFFF0000"/>
                </patternFill>
              </fill>
            </x14:dxf>
          </x14:cfRule>
          <xm:sqref>Y40</xm:sqref>
        </x14:conditionalFormatting>
        <x14:conditionalFormatting xmlns:xm="http://schemas.microsoft.com/office/excel/2006/main">
          <x14:cfRule type="expression" priority="157" id="{7C11A15C-348B-4441-84A4-172193B91D00}">
            <xm:f>OR(M44='\Users\Carlos\Documents\GPE\[GPE - FICHA DE RIESGOS 2020.xlsm]Datos'!#REF!,M44='\Users\Carlos\Documents\GPE\[GPE - FICHA DE RIESGOS 2020.xlsm]Datos'!#REF!)</xm:f>
            <x14:dxf>
              <fill>
                <patternFill>
                  <bgColor rgb="FF92D050"/>
                </patternFill>
              </fill>
            </x14:dxf>
          </x14:cfRule>
          <x14:cfRule type="expression" priority="158" id="{6A4DEB0D-341C-4237-9D3E-2DE638725B43}">
            <xm:f>OR(M44='\Users\Carlos\Documents\GPE\[GPE - FICHA DE RIESGOS 2020.xlsm]Datos'!#REF!,M44='\Users\Carlos\Documents\GPE\[GPE - FICHA DE RIESGOS 2020.xlsm]Datos'!#REF!)</xm:f>
            <x14:dxf>
              <fill>
                <patternFill>
                  <bgColor rgb="FFFFFF00"/>
                </patternFill>
              </fill>
            </x14:dxf>
          </x14:cfRule>
          <x14:cfRule type="expression" priority="159" id="{9839F1DB-8434-4833-8D67-F66F05AE2C8B}">
            <xm:f>OR(M44='\Users\Carlos\Documents\GPE\[GPE - FICHA DE RIESGOS 2020.xlsm]Datos'!#REF!,M44='\Users\Carlos\Documents\GPE\[GPE - FICHA DE RIESGOS 2020.xlsm]Datos'!#REF!)</xm:f>
            <x14:dxf>
              <fill>
                <patternFill>
                  <bgColor rgb="FFFFC000"/>
                </patternFill>
              </fill>
            </x14:dxf>
          </x14:cfRule>
          <x14:cfRule type="expression" priority="160" id="{1C0E19B5-0A3C-4380-A8D8-918CE81C8F72}">
            <xm:f>OR(M44='\Users\Carlos\Documents\GPE\[GPE - FICHA DE RIESGOS 2020.xlsm]Datos'!#REF!,M44='\Users\Carlos\Documents\GPE\[GPE - FICHA DE RIESGOS 2020.xlsm]Datos'!#REF!)</xm:f>
            <x14:dxf>
              <fill>
                <patternFill>
                  <bgColor rgb="FFFF0000"/>
                </patternFill>
              </fill>
            </x14:dxf>
          </x14:cfRule>
          <xm:sqref>M44</xm:sqref>
        </x14:conditionalFormatting>
        <x14:conditionalFormatting xmlns:xm="http://schemas.microsoft.com/office/excel/2006/main">
          <x14:cfRule type="cellIs" priority="154" operator="equal" id="{782284DB-ED45-410D-BE1C-12482BF8D8AC}">
            <xm:f>'\Users\Carlos\Documents\GPE\[GPE - FICHA DE RIESGOS 2020.xlsm]Datos'!#REF!</xm:f>
            <x14:dxf>
              <fill>
                <patternFill>
                  <bgColor rgb="FF92D050"/>
                </patternFill>
              </fill>
            </x14:dxf>
          </x14:cfRule>
          <x14:cfRule type="cellIs" priority="155" operator="equal" id="{3C007F3D-CC40-4981-8D35-42E18E4635D2}">
            <xm:f>'\Users\Carlos\Documents\GPE\[GPE - FICHA DE RIESGOS 2020.xlsm]Datos'!#REF!</xm:f>
            <x14:dxf>
              <fill>
                <patternFill>
                  <bgColor rgb="FFFFFF00"/>
                </patternFill>
              </fill>
            </x14:dxf>
          </x14:cfRule>
          <x14:cfRule type="cellIs" priority="156" operator="equal" id="{B37DB9BF-1256-4BC5-B191-F5FA8516346F}">
            <xm:f>'\Users\Carlos\Documents\GPE\[GPE - FICHA DE RIESGOS 2020.xlsm]Datos'!#REF!</xm:f>
            <x14:dxf>
              <fill>
                <patternFill>
                  <bgColor rgb="FFFF0000"/>
                </patternFill>
              </fill>
            </x14:dxf>
          </x14:cfRule>
          <xm:sqref>S44</xm:sqref>
        </x14:conditionalFormatting>
        <x14:conditionalFormatting xmlns:xm="http://schemas.microsoft.com/office/excel/2006/main">
          <x14:cfRule type="cellIs" priority="151" operator="equal" id="{D35393C4-ACAD-441A-A321-E72558D981DC}">
            <xm:f>'\Users\Carlos\Documents\GPE\[GPE - FICHA DE RIESGOS 2020.xlsm]Datos'!#REF!</xm:f>
            <x14:dxf>
              <fill>
                <patternFill>
                  <bgColor rgb="FF92D050"/>
                </patternFill>
              </fill>
            </x14:dxf>
          </x14:cfRule>
          <x14:cfRule type="cellIs" priority="152" operator="equal" id="{ADC11AE9-E164-4574-9CC2-FCBE0F1D705A}">
            <xm:f>'\Users\Carlos\Documents\GPE\[GPE - FICHA DE RIESGOS 2020.xlsm]Datos'!#REF!</xm:f>
            <x14:dxf>
              <fill>
                <patternFill>
                  <bgColor rgb="FFFFFF00"/>
                </patternFill>
              </fill>
            </x14:dxf>
          </x14:cfRule>
          <x14:cfRule type="cellIs" priority="153" operator="equal" id="{1BBC22A2-5A41-4B78-BC6C-81822BBECCB2}">
            <xm:f>'\Users\Carlos\Documents\GPE\[GPE - FICHA DE RIESGOS 2020.xlsm]Datos'!#REF!</xm:f>
            <x14:dxf>
              <fill>
                <patternFill>
                  <bgColor rgb="FFFF0000"/>
                </patternFill>
              </fill>
            </x14:dxf>
          </x14:cfRule>
          <xm:sqref>Y44</xm:sqref>
        </x14:conditionalFormatting>
        <x14:conditionalFormatting xmlns:xm="http://schemas.microsoft.com/office/excel/2006/main">
          <x14:cfRule type="expression" priority="143" id="{D580A029-1310-4EFE-A35A-3A0B4707D5D3}">
            <xm:f>OR(M61='\Users\Carlos\Documents\GPE\[GPE - FICHA DE RIESGOS 2020.xlsm]Datos'!#REF!,M61='\Users\Carlos\Documents\GPE\[GPE - FICHA DE RIESGOS 2020.xlsm]Datos'!#REF!)</xm:f>
            <x14:dxf>
              <fill>
                <patternFill>
                  <bgColor rgb="FF92D050"/>
                </patternFill>
              </fill>
            </x14:dxf>
          </x14:cfRule>
          <x14:cfRule type="expression" priority="144" id="{5344E262-7CAE-4FC1-B20C-8C5A9E0F5F37}">
            <xm:f>OR(M61='\Users\Carlos\Documents\GPE\[GPE - FICHA DE RIESGOS 2020.xlsm]Datos'!#REF!,M61='\Users\Carlos\Documents\GPE\[GPE - FICHA DE RIESGOS 2020.xlsm]Datos'!#REF!)</xm:f>
            <x14:dxf>
              <fill>
                <patternFill>
                  <bgColor rgb="FFFFFF00"/>
                </patternFill>
              </fill>
            </x14:dxf>
          </x14:cfRule>
          <x14:cfRule type="expression" priority="145" id="{C605ECA0-62F1-4E0B-9F47-442522D9B81B}">
            <xm:f>OR(M61='\Users\Carlos\Documents\GPE\[GPE - FICHA DE RIESGOS 2020.xlsm]Datos'!#REF!,M61='\Users\Carlos\Documents\GPE\[GPE - FICHA DE RIESGOS 2020.xlsm]Datos'!#REF!)</xm:f>
            <x14:dxf>
              <fill>
                <patternFill>
                  <bgColor rgb="FFFFC000"/>
                </patternFill>
              </fill>
            </x14:dxf>
          </x14:cfRule>
          <x14:cfRule type="expression" priority="146" id="{5300247C-45EA-40A8-BFED-32C3EE78C1FF}">
            <xm:f>OR(M61='\Users\Carlos\Documents\GPE\[GPE - FICHA DE RIESGOS 2020.xlsm]Datos'!#REF!,M61='\Users\Carlos\Documents\GPE\[GPE - FICHA DE RIESGOS 2020.xlsm]Datos'!#REF!)</xm:f>
            <x14:dxf>
              <fill>
                <patternFill>
                  <bgColor rgb="FFFF0000"/>
                </patternFill>
              </fill>
            </x14:dxf>
          </x14:cfRule>
          <xm:sqref>M61</xm:sqref>
        </x14:conditionalFormatting>
        <x14:conditionalFormatting xmlns:xm="http://schemas.microsoft.com/office/excel/2006/main">
          <x14:cfRule type="expression" priority="139" id="{E22036F4-82F7-4B27-974A-039FAB5A2D0E}">
            <xm:f>OR(AC61='\Users\Carlos\Documents\GTH\[GTH - FICHA RIESGOS 2020.xlsm]Datos'!#REF!,AC61='\Users\Carlos\Documents\GTH\[GTH - FICHA RIESGOS 2020.xlsm]Datos'!#REF!)</xm:f>
            <x14:dxf>
              <fill>
                <patternFill>
                  <bgColor rgb="FF92D050"/>
                </patternFill>
              </fill>
            </x14:dxf>
          </x14:cfRule>
          <x14:cfRule type="expression" priority="140" id="{EB8FE838-4095-422C-B3EC-4EE3B1233E41}">
            <xm:f>OR(AC61='\Users\Carlos\Documents\GTH\[GTH - FICHA RIESGOS 2020.xlsm]Datos'!#REF!,AC61='\Users\Carlos\Documents\GTH\[GTH - FICHA RIESGOS 2020.xlsm]Datos'!#REF!)</xm:f>
            <x14:dxf>
              <fill>
                <patternFill>
                  <bgColor rgb="FFFFFF00"/>
                </patternFill>
              </fill>
            </x14:dxf>
          </x14:cfRule>
          <x14:cfRule type="expression" priority="141" id="{6867A975-BE51-47DF-BCB6-3E44FAF678AA}">
            <xm:f>OR(AC61='\Users\Carlos\Documents\GTH\[GTH - FICHA RIESGOS 2020.xlsm]Datos'!#REF!,AC61='\Users\Carlos\Documents\GTH\[GTH - FICHA RIESGOS 2020.xlsm]Datos'!#REF!)</xm:f>
            <x14:dxf>
              <fill>
                <patternFill>
                  <bgColor rgb="FFFFC000"/>
                </patternFill>
              </fill>
            </x14:dxf>
          </x14:cfRule>
          <x14:cfRule type="expression" priority="142" id="{66D17E0A-932E-4A5F-88AE-EED63C9DD8A7}">
            <xm:f>OR(AC61='\Users\Carlos\Documents\GTH\[GTH - FICHA RIESGOS 2020.xlsm]Datos'!#REF!,AC61='\Users\Carlos\Documents\GTH\[GTH - FICHA RIESGOS 2020.xlsm]Datos'!#REF!)</xm:f>
            <x14:dxf>
              <fill>
                <patternFill>
                  <bgColor rgb="FFFF0000"/>
                </patternFill>
              </fill>
            </x14:dxf>
          </x14:cfRule>
          <xm:sqref>AC61</xm:sqref>
        </x14:conditionalFormatting>
        <x14:conditionalFormatting xmlns:xm="http://schemas.microsoft.com/office/excel/2006/main">
          <x14:cfRule type="expression" priority="135" id="{FD09B6D4-7FAB-4756-9F4F-7BB333FFC873}">
            <xm:f>OR(AC63='\Users\Carlos\Documents\GTH\[GTH - FICHA RIESGOS 2020.xlsm]Datos'!#REF!,AC63='\Users\Carlos\Documents\GTH\[GTH - FICHA RIESGOS 2020.xlsm]Datos'!#REF!)</xm:f>
            <x14:dxf>
              <fill>
                <patternFill>
                  <bgColor rgb="FF92D050"/>
                </patternFill>
              </fill>
            </x14:dxf>
          </x14:cfRule>
          <x14:cfRule type="expression" priority="136" id="{CF1307AA-8A73-466F-9DD9-540D069C0006}">
            <xm:f>OR(AC63='\Users\Carlos\Documents\GTH\[GTH - FICHA RIESGOS 2020.xlsm]Datos'!#REF!,AC63='\Users\Carlos\Documents\GTH\[GTH - FICHA RIESGOS 2020.xlsm]Datos'!#REF!)</xm:f>
            <x14:dxf>
              <fill>
                <patternFill>
                  <bgColor rgb="FFFFFF00"/>
                </patternFill>
              </fill>
            </x14:dxf>
          </x14:cfRule>
          <x14:cfRule type="expression" priority="137" id="{1DBE4EFE-9136-4F21-938C-BDAF880EFC54}">
            <xm:f>OR(AC63='\Users\Carlos\Documents\GTH\[GTH - FICHA RIESGOS 2020.xlsm]Datos'!#REF!,AC63='\Users\Carlos\Documents\GTH\[GTH - FICHA RIESGOS 2020.xlsm]Datos'!#REF!)</xm:f>
            <x14:dxf>
              <fill>
                <patternFill>
                  <bgColor rgb="FFFFC000"/>
                </patternFill>
              </fill>
            </x14:dxf>
          </x14:cfRule>
          <x14:cfRule type="expression" priority="138" id="{26BE9915-57BB-44F3-A2C6-15213A27E7E1}">
            <xm:f>OR(AC63='\Users\Carlos\Documents\GTH\[GTH - FICHA RIESGOS 2020.xlsm]Datos'!#REF!,AC63='\Users\Carlos\Documents\GTH\[GTH - FICHA RIESGOS 2020.xlsm]Datos'!#REF!)</xm:f>
            <x14:dxf>
              <fill>
                <patternFill>
                  <bgColor rgb="FFFF0000"/>
                </patternFill>
              </fill>
            </x14:dxf>
          </x14:cfRule>
          <xm:sqref>AC63</xm:sqref>
        </x14:conditionalFormatting>
        <x14:conditionalFormatting xmlns:xm="http://schemas.microsoft.com/office/excel/2006/main">
          <x14:cfRule type="expression" priority="131" id="{B2BB0E11-86EC-4679-91BF-1F14F7D98F0C}">
            <xm:f>OR(AC64='\Users\Carlos\Documents\GTH\[GTH - FICHA RIESGOS 2020.xlsm]Datos'!#REF!,AC64='\Users\Carlos\Documents\GTH\[GTH - FICHA RIESGOS 2020.xlsm]Datos'!#REF!)</xm:f>
            <x14:dxf>
              <fill>
                <patternFill>
                  <bgColor rgb="FF92D050"/>
                </patternFill>
              </fill>
            </x14:dxf>
          </x14:cfRule>
          <x14:cfRule type="expression" priority="132" id="{635E5BEC-B7FF-4491-A76A-39D3953BBE59}">
            <xm:f>OR(AC64='\Users\Carlos\Documents\GTH\[GTH - FICHA RIESGOS 2020.xlsm]Datos'!#REF!,AC64='\Users\Carlos\Documents\GTH\[GTH - FICHA RIESGOS 2020.xlsm]Datos'!#REF!)</xm:f>
            <x14:dxf>
              <fill>
                <patternFill>
                  <bgColor rgb="FFFFFF00"/>
                </patternFill>
              </fill>
            </x14:dxf>
          </x14:cfRule>
          <x14:cfRule type="expression" priority="133" id="{D125A655-369B-4D94-AAFB-7EC8D05103C1}">
            <xm:f>OR(AC64='\Users\Carlos\Documents\GTH\[GTH - FICHA RIESGOS 2020.xlsm]Datos'!#REF!,AC64='\Users\Carlos\Documents\GTH\[GTH - FICHA RIESGOS 2020.xlsm]Datos'!#REF!)</xm:f>
            <x14:dxf>
              <fill>
                <patternFill>
                  <bgColor rgb="FFFFC000"/>
                </patternFill>
              </fill>
            </x14:dxf>
          </x14:cfRule>
          <x14:cfRule type="expression" priority="134" id="{1C50442F-2B30-44D6-A997-015221419071}">
            <xm:f>OR(AC64='\Users\Carlos\Documents\GTH\[GTH - FICHA RIESGOS 2020.xlsm]Datos'!#REF!,AC64='\Users\Carlos\Documents\GTH\[GTH - FICHA RIESGOS 2020.xlsm]Datos'!#REF!)</xm:f>
            <x14:dxf>
              <fill>
                <patternFill>
                  <bgColor rgb="FFFF0000"/>
                </patternFill>
              </fill>
            </x14:dxf>
          </x14:cfRule>
          <xm:sqref>AC64</xm:sqref>
        </x14:conditionalFormatting>
        <x14:conditionalFormatting xmlns:xm="http://schemas.microsoft.com/office/excel/2006/main">
          <x14:cfRule type="expression" priority="127" id="{DD68D6A0-A7D9-4264-8B16-01A57A938DF3}">
            <xm:f>OR(AC66='\Users\Carlos\Documents\MYM\[V.3 MYM DEF. RIESGOS 18-08-2020.xlsx]Datos'!#REF!,AC66='\Users\Carlos\Documents\MYM\[V.3 MYM DEF. RIESGOS 18-08-2020.xlsx]Datos'!#REF!)</xm:f>
            <x14:dxf>
              <fill>
                <patternFill>
                  <bgColor rgb="FF92D050"/>
                </patternFill>
              </fill>
            </x14:dxf>
          </x14:cfRule>
          <x14:cfRule type="expression" priority="128" id="{5C6C7087-CB7D-43AF-84A4-9D29907652EB}">
            <xm:f>OR(AC66='\Users\Carlos\Documents\MYM\[V.3 MYM DEF. RIESGOS 18-08-2020.xlsx]Datos'!#REF!,AC66='\Users\Carlos\Documents\MYM\[V.3 MYM DEF. RIESGOS 18-08-2020.xlsx]Datos'!#REF!)</xm:f>
            <x14:dxf>
              <fill>
                <patternFill>
                  <bgColor rgb="FFFFFF00"/>
                </patternFill>
              </fill>
            </x14:dxf>
          </x14:cfRule>
          <x14:cfRule type="expression" priority="129" id="{8DF796F0-DFEA-4ADF-8A38-C1E52287906E}">
            <xm:f>OR(AC66='\Users\Carlos\Documents\MYM\[V.3 MYM DEF. RIESGOS 18-08-2020.xlsx]Datos'!#REF!,AC66='\Users\Carlos\Documents\MYM\[V.3 MYM DEF. RIESGOS 18-08-2020.xlsx]Datos'!#REF!)</xm:f>
            <x14:dxf>
              <fill>
                <patternFill>
                  <bgColor rgb="FFFFC000"/>
                </patternFill>
              </fill>
            </x14:dxf>
          </x14:cfRule>
          <x14:cfRule type="expression" priority="130" id="{D9CCB683-7930-47AD-B323-EF643D3FDEC2}">
            <xm:f>OR(AC66='\Users\Carlos\Documents\MYM\[V.3 MYM DEF. RIESGOS 18-08-2020.xlsx]Datos'!#REF!,AC66='\Users\Carlos\Documents\MYM\[V.3 MYM DEF. RIESGOS 18-08-2020.xlsx]Datos'!#REF!)</xm:f>
            <x14:dxf>
              <fill>
                <patternFill>
                  <bgColor rgb="FFFF0000"/>
                </patternFill>
              </fill>
            </x14:dxf>
          </x14:cfRule>
          <xm:sqref>AC66</xm:sqref>
        </x14:conditionalFormatting>
        <x14:conditionalFormatting xmlns:xm="http://schemas.microsoft.com/office/excel/2006/main">
          <x14:cfRule type="expression" priority="123" id="{850EAAC8-FED3-476C-B326-0B3C50A02185}">
            <xm:f>OR(AC53='\Users\Carlos\Documents\MYM\[V.3 MYM DEF. RIESGOS 18-08-2020.xlsx]Datos'!#REF!,AC53='\Users\Carlos\Documents\MYM\[V.3 MYM DEF. RIESGOS 18-08-2020.xlsx]Datos'!#REF!)</xm:f>
            <x14:dxf>
              <fill>
                <patternFill>
                  <bgColor rgb="FF92D050"/>
                </patternFill>
              </fill>
            </x14:dxf>
          </x14:cfRule>
          <x14:cfRule type="expression" priority="124" id="{DBE5CA88-CB2A-4EC6-9CA2-652CB853FF51}">
            <xm:f>OR(AC53='\Users\Carlos\Documents\MYM\[V.3 MYM DEF. RIESGOS 18-08-2020.xlsx]Datos'!#REF!,AC53='\Users\Carlos\Documents\MYM\[V.3 MYM DEF. RIESGOS 18-08-2020.xlsx]Datos'!#REF!)</xm:f>
            <x14:dxf>
              <fill>
                <patternFill>
                  <bgColor rgb="FFFFFF00"/>
                </patternFill>
              </fill>
            </x14:dxf>
          </x14:cfRule>
          <x14:cfRule type="expression" priority="125" id="{599A5F00-CAEF-4934-92AC-A526A2D140BA}">
            <xm:f>OR(AC53='\Users\Carlos\Documents\MYM\[V.3 MYM DEF. RIESGOS 18-08-2020.xlsx]Datos'!#REF!,AC53='\Users\Carlos\Documents\MYM\[V.3 MYM DEF. RIESGOS 18-08-2020.xlsx]Datos'!#REF!)</xm:f>
            <x14:dxf>
              <fill>
                <patternFill>
                  <bgColor rgb="FFFFC000"/>
                </patternFill>
              </fill>
            </x14:dxf>
          </x14:cfRule>
          <x14:cfRule type="expression" priority="126" id="{566B44FC-1BEA-41B6-8BB0-BCE932494BD2}">
            <xm:f>OR(AC53='\Users\Carlos\Documents\MYM\[V.3 MYM DEF. RIESGOS 18-08-2020.xlsx]Datos'!#REF!,AC53='\Users\Carlos\Documents\MYM\[V.3 MYM DEF. RIESGOS 18-08-2020.xlsx]Datos'!#REF!)</xm:f>
            <x14:dxf>
              <fill>
                <patternFill>
                  <bgColor rgb="FFFF0000"/>
                </patternFill>
              </fill>
            </x14:dxf>
          </x14:cfRule>
          <xm:sqref>AC53</xm:sqref>
        </x14:conditionalFormatting>
        <x14:conditionalFormatting xmlns:xm="http://schemas.microsoft.com/office/excel/2006/main">
          <x14:cfRule type="expression" priority="119" id="{08FD86A3-8577-423C-9930-B16BAE52E87A}">
            <xm:f>OR(AC40='\Users\Carlos\Documents\MYM\[V.3 MYM DEF. RIESGOS 18-08-2020.xlsx]Datos'!#REF!,AC40='\Users\Carlos\Documents\MYM\[V.3 MYM DEF. RIESGOS 18-08-2020.xlsx]Datos'!#REF!)</xm:f>
            <x14:dxf>
              <fill>
                <patternFill>
                  <bgColor rgb="FF92D050"/>
                </patternFill>
              </fill>
            </x14:dxf>
          </x14:cfRule>
          <x14:cfRule type="expression" priority="120" id="{0021879D-5738-4E9D-A9D0-AC4B3EEC24D9}">
            <xm:f>OR(AC40='\Users\Carlos\Documents\MYM\[V.3 MYM DEF. RIESGOS 18-08-2020.xlsx]Datos'!#REF!,AC40='\Users\Carlos\Documents\MYM\[V.3 MYM DEF. RIESGOS 18-08-2020.xlsx]Datos'!#REF!)</xm:f>
            <x14:dxf>
              <fill>
                <patternFill>
                  <bgColor rgb="FFFFFF00"/>
                </patternFill>
              </fill>
            </x14:dxf>
          </x14:cfRule>
          <x14:cfRule type="expression" priority="121" id="{30C55447-2471-40EC-A6AD-4AC49CD4D8DF}">
            <xm:f>OR(AC40='\Users\Carlos\Documents\MYM\[V.3 MYM DEF. RIESGOS 18-08-2020.xlsx]Datos'!#REF!,AC40='\Users\Carlos\Documents\MYM\[V.3 MYM DEF. RIESGOS 18-08-2020.xlsx]Datos'!#REF!)</xm:f>
            <x14:dxf>
              <fill>
                <patternFill>
                  <bgColor rgb="FFFFC000"/>
                </patternFill>
              </fill>
            </x14:dxf>
          </x14:cfRule>
          <x14:cfRule type="expression" priority="122" id="{E3808811-F4FC-4E26-AB8C-ADF6510FBA7E}">
            <xm:f>OR(AC40='\Users\Carlos\Documents\MYM\[V.3 MYM DEF. RIESGOS 18-08-2020.xlsx]Datos'!#REF!,AC40='\Users\Carlos\Documents\MYM\[V.3 MYM DEF. RIESGOS 18-08-2020.xlsx]Datos'!#REF!)</xm:f>
            <x14:dxf>
              <fill>
                <patternFill>
                  <bgColor rgb="FFFF0000"/>
                </patternFill>
              </fill>
            </x14:dxf>
          </x14:cfRule>
          <xm:sqref>AC40</xm:sqref>
        </x14:conditionalFormatting>
        <x14:conditionalFormatting xmlns:xm="http://schemas.microsoft.com/office/excel/2006/main">
          <x14:cfRule type="expression" priority="115" id="{120ABC1C-373C-4A45-8A4B-39A1FCCFFF88}">
            <xm:f>OR(AC36='\Users\Carlos\Documents\MYM\[V.3 MYM DEF. RIESGOS 18-08-2020.xlsx]Datos'!#REF!,AC36='\Users\Carlos\Documents\MYM\[V.3 MYM DEF. RIESGOS 18-08-2020.xlsx]Datos'!#REF!)</xm:f>
            <x14:dxf>
              <fill>
                <patternFill>
                  <bgColor rgb="FF92D050"/>
                </patternFill>
              </fill>
            </x14:dxf>
          </x14:cfRule>
          <x14:cfRule type="expression" priority="116" id="{A9313FBA-BE7D-4674-8306-2AD45D71B04E}">
            <xm:f>OR(AC36='\Users\Carlos\Documents\MYM\[V.3 MYM DEF. RIESGOS 18-08-2020.xlsx]Datos'!#REF!,AC36='\Users\Carlos\Documents\MYM\[V.3 MYM DEF. RIESGOS 18-08-2020.xlsx]Datos'!#REF!)</xm:f>
            <x14:dxf>
              <fill>
                <patternFill>
                  <bgColor rgb="FFFFFF00"/>
                </patternFill>
              </fill>
            </x14:dxf>
          </x14:cfRule>
          <x14:cfRule type="expression" priority="117" id="{5687F80F-DCAE-4242-8716-C994390D50E5}">
            <xm:f>OR(AC36='\Users\Carlos\Documents\MYM\[V.3 MYM DEF. RIESGOS 18-08-2020.xlsx]Datos'!#REF!,AC36='\Users\Carlos\Documents\MYM\[V.3 MYM DEF. RIESGOS 18-08-2020.xlsx]Datos'!#REF!)</xm:f>
            <x14:dxf>
              <fill>
                <patternFill>
                  <bgColor rgb="FFFFC000"/>
                </patternFill>
              </fill>
            </x14:dxf>
          </x14:cfRule>
          <x14:cfRule type="expression" priority="118" id="{33334C32-5DBE-4913-852E-8CA5CB007FDC}">
            <xm:f>OR(AC36='\Users\Carlos\Documents\MYM\[V.3 MYM DEF. RIESGOS 18-08-2020.xlsx]Datos'!#REF!,AC36='\Users\Carlos\Documents\MYM\[V.3 MYM DEF. RIESGOS 18-08-2020.xlsx]Datos'!#REF!)</xm:f>
            <x14:dxf>
              <fill>
                <patternFill>
                  <bgColor rgb="FFFF0000"/>
                </patternFill>
              </fill>
            </x14:dxf>
          </x14:cfRule>
          <xm:sqref>AC36</xm:sqref>
        </x14:conditionalFormatting>
        <x14:conditionalFormatting xmlns:xm="http://schemas.microsoft.com/office/excel/2006/main">
          <x14:cfRule type="expression" priority="111" id="{FF8E5D66-2E84-4015-A037-99C96741E220}">
            <xm:f>OR(AC33='\Users\Carlos\Documents\MYM\[V.3 MYM DEF. RIESGOS 18-08-2020.xlsx]Datos'!#REF!,AC33='\Users\Carlos\Documents\MYM\[V.3 MYM DEF. RIESGOS 18-08-2020.xlsx]Datos'!#REF!)</xm:f>
            <x14:dxf>
              <fill>
                <patternFill>
                  <bgColor rgb="FF92D050"/>
                </patternFill>
              </fill>
            </x14:dxf>
          </x14:cfRule>
          <x14:cfRule type="expression" priority="112" id="{2A9732C4-BE79-4D4B-9F69-3F3D3C6EB1A1}">
            <xm:f>OR(AC33='\Users\Carlos\Documents\MYM\[V.3 MYM DEF. RIESGOS 18-08-2020.xlsx]Datos'!#REF!,AC33='\Users\Carlos\Documents\MYM\[V.3 MYM DEF. RIESGOS 18-08-2020.xlsx]Datos'!#REF!)</xm:f>
            <x14:dxf>
              <fill>
                <patternFill>
                  <bgColor rgb="FFFFFF00"/>
                </patternFill>
              </fill>
            </x14:dxf>
          </x14:cfRule>
          <x14:cfRule type="expression" priority="113" id="{9114557C-6E35-4385-A8B7-25F06DE79AA6}">
            <xm:f>OR(AC33='\Users\Carlos\Documents\MYM\[V.3 MYM DEF. RIESGOS 18-08-2020.xlsx]Datos'!#REF!,AC33='\Users\Carlos\Documents\MYM\[V.3 MYM DEF. RIESGOS 18-08-2020.xlsx]Datos'!#REF!)</xm:f>
            <x14:dxf>
              <fill>
                <patternFill>
                  <bgColor rgb="FFFFC000"/>
                </patternFill>
              </fill>
            </x14:dxf>
          </x14:cfRule>
          <x14:cfRule type="expression" priority="114" id="{30869E7A-CAFC-4B3A-B202-395466DC1DC3}">
            <xm:f>OR(AC33='\Users\Carlos\Documents\MYM\[V.3 MYM DEF. RIESGOS 18-08-2020.xlsx]Datos'!#REF!,AC33='\Users\Carlos\Documents\MYM\[V.3 MYM DEF. RIESGOS 18-08-2020.xlsx]Datos'!#REF!)</xm:f>
            <x14:dxf>
              <fill>
                <patternFill>
                  <bgColor rgb="FFFF0000"/>
                </patternFill>
              </fill>
            </x14:dxf>
          </x14:cfRule>
          <xm:sqref>AC33</xm:sqref>
        </x14:conditionalFormatting>
        <x14:conditionalFormatting xmlns:xm="http://schemas.microsoft.com/office/excel/2006/main">
          <x14:cfRule type="expression" priority="107" id="{E3DC18E6-6BBB-4000-B63D-691F248CFD38}">
            <xm:f>OR(AC44='\Users\Carlos\Documents\GPE\[GPE - FICHA DE RIESGOS 2020.xlsm]Datos'!#REF!,AC44='\Users\Carlos\Documents\GPE\[GPE - FICHA DE RIESGOS 2020.xlsm]Datos'!#REF!)</xm:f>
            <x14:dxf>
              <fill>
                <patternFill>
                  <bgColor rgb="FF92D050"/>
                </patternFill>
              </fill>
            </x14:dxf>
          </x14:cfRule>
          <x14:cfRule type="expression" priority="108" id="{D3929637-3FAA-4DD5-9B4D-BBCF97945499}">
            <xm:f>OR(AC44='\Users\Carlos\Documents\GPE\[GPE - FICHA DE RIESGOS 2020.xlsm]Datos'!#REF!,AC44='\Users\Carlos\Documents\GPE\[GPE - FICHA DE RIESGOS 2020.xlsm]Datos'!#REF!)</xm:f>
            <x14:dxf>
              <fill>
                <patternFill>
                  <bgColor rgb="FFFFFF00"/>
                </patternFill>
              </fill>
            </x14:dxf>
          </x14:cfRule>
          <x14:cfRule type="expression" priority="109" id="{2F45AB72-D7A3-438E-8408-5E063E6FC3EF}">
            <xm:f>OR(AC44='\Users\Carlos\Documents\GPE\[GPE - FICHA DE RIESGOS 2020.xlsm]Datos'!#REF!,AC44='\Users\Carlos\Documents\GPE\[GPE - FICHA DE RIESGOS 2020.xlsm]Datos'!#REF!)</xm:f>
            <x14:dxf>
              <fill>
                <patternFill>
                  <bgColor rgb="FFFFC000"/>
                </patternFill>
              </fill>
            </x14:dxf>
          </x14:cfRule>
          <x14:cfRule type="expression" priority="110" id="{70001635-21C5-4F6D-8DF0-F583480AB2DA}">
            <xm:f>OR(AC44='\Users\Carlos\Documents\GPE\[GPE - FICHA DE RIESGOS 2020.xlsm]Datos'!#REF!,AC44='\Users\Carlos\Documents\GPE\[GPE - FICHA DE RIESGOS 2020.xlsm]Datos'!#REF!)</xm:f>
            <x14:dxf>
              <fill>
                <patternFill>
                  <bgColor rgb="FFFF0000"/>
                </patternFill>
              </fill>
            </x14:dxf>
          </x14:cfRule>
          <xm:sqref>AC44</xm:sqref>
        </x14:conditionalFormatting>
        <x14:conditionalFormatting xmlns:xm="http://schemas.microsoft.com/office/excel/2006/main">
          <x14:cfRule type="expression" priority="103" id="{1FD02D31-F2C0-426C-BCE9-6940B339EAD2}">
            <xm:f>OR(M96='\Users\johat\Downloads\[Ficha_Integral_del_Riesgo_u_Oportunidad por procesos TI Obs. CarlosC Obs DZ.xlsm]Datos'!#REF!,M96='\Users\johat\Downloads\[Ficha_Integral_del_Riesgo_u_Oportunidad por procesos TI Obs. CarlosC Obs DZ.xlsm]Datos'!#REF!)</xm:f>
            <x14:dxf>
              <fill>
                <patternFill>
                  <bgColor rgb="FF92D050"/>
                </patternFill>
              </fill>
            </x14:dxf>
          </x14:cfRule>
          <x14:cfRule type="expression" priority="104" id="{C8CD2EAF-EDEF-4305-AF5B-2FDA6BE603E0}">
            <xm:f>OR(M96='\Users\johat\Downloads\[Ficha_Integral_del_Riesgo_u_Oportunidad por procesos TI Obs. CarlosC Obs DZ.xlsm]Datos'!#REF!,M96='\Users\johat\Downloads\[Ficha_Integral_del_Riesgo_u_Oportunidad por procesos TI Obs. CarlosC Obs DZ.xlsm]Datos'!#REF!)</xm:f>
            <x14:dxf>
              <fill>
                <patternFill>
                  <bgColor rgb="FFFFFF00"/>
                </patternFill>
              </fill>
            </x14:dxf>
          </x14:cfRule>
          <x14:cfRule type="expression" priority="105" id="{177EADA7-89AF-4BBB-9EE1-568608B2029C}">
            <xm:f>OR(M96='\Users\johat\Downloads\[Ficha_Integral_del_Riesgo_u_Oportunidad por procesos TI Obs. CarlosC Obs DZ.xlsm]Datos'!#REF!,M96='\Users\johat\Downloads\[Ficha_Integral_del_Riesgo_u_Oportunidad por procesos TI Obs. CarlosC Obs DZ.xlsm]Datos'!#REF!)</xm:f>
            <x14:dxf>
              <fill>
                <patternFill>
                  <bgColor rgb="FFFFC000"/>
                </patternFill>
              </fill>
            </x14:dxf>
          </x14:cfRule>
          <x14:cfRule type="expression" priority="106" id="{2066227F-2A78-4CD9-A7A5-659206282940}">
            <xm:f>OR(M96='\Users\johat\Downloads\[Ficha_Integral_del_Riesgo_u_Oportunidad por procesos TI Obs. CarlosC Obs DZ.xlsm]Datos'!#REF!,M96='\Users\johat\Downloads\[Ficha_Integral_del_Riesgo_u_Oportunidad por procesos TI Obs. CarlosC Obs DZ.xlsm]Datos'!#REF!)</xm:f>
            <x14:dxf>
              <fill>
                <patternFill>
                  <bgColor rgb="FFFF0000"/>
                </patternFill>
              </fill>
            </x14:dxf>
          </x14:cfRule>
          <xm:sqref>M96 M98 M101</xm:sqref>
        </x14:conditionalFormatting>
        <x14:conditionalFormatting xmlns:xm="http://schemas.microsoft.com/office/excel/2006/main">
          <x14:cfRule type="cellIs" priority="100" operator="equal" id="{5BB4BB72-DEC3-4E66-A939-C949BE9C0DEC}">
            <xm:f>'\Users\johat\Downloads\[Ficha_Integral_del_Riesgo_u_Oportunidad por procesos TI Obs. CarlosC Obs DZ.xlsm]Datos'!#REF!</xm:f>
            <x14:dxf>
              <fill>
                <patternFill>
                  <bgColor rgb="FF92D050"/>
                </patternFill>
              </fill>
            </x14:dxf>
          </x14:cfRule>
          <x14:cfRule type="cellIs" priority="101" operator="equal" id="{A01AC7D6-126C-467A-B086-7F9FE0B3DDD6}">
            <xm:f>'\Users\johat\Downloads\[Ficha_Integral_del_Riesgo_u_Oportunidad por procesos TI Obs. CarlosC Obs DZ.xlsm]Datos'!#REF!</xm:f>
            <x14:dxf>
              <fill>
                <patternFill>
                  <bgColor rgb="FFFFFF00"/>
                </patternFill>
              </fill>
            </x14:dxf>
          </x14:cfRule>
          <x14:cfRule type="cellIs" priority="102" operator="equal" id="{9F3AC5C2-85A9-419C-A820-6261DA7E5BA6}">
            <xm:f>'\Users\johat\Downloads\[Ficha_Integral_del_Riesgo_u_Oportunidad por procesos TI Obs. CarlosC Obs DZ.xlsm]Datos'!#REF!</xm:f>
            <x14:dxf>
              <fill>
                <patternFill>
                  <bgColor rgb="FFFF0000"/>
                </patternFill>
              </fill>
            </x14:dxf>
          </x14:cfRule>
          <xm:sqref>S96 S98 S101</xm:sqref>
        </x14:conditionalFormatting>
        <x14:conditionalFormatting xmlns:xm="http://schemas.microsoft.com/office/excel/2006/main">
          <x14:cfRule type="cellIs" priority="97" operator="equal" id="{7C6E267D-33E6-41EA-AA7E-F3AC11D9E078}">
            <xm:f>'\Users\johat\Downloads\[Ficha_Integral_del_Riesgo_u_Oportunidad por procesos TI Obs. CarlosC Obs DZ.xlsm]Datos'!#REF!</xm:f>
            <x14:dxf>
              <fill>
                <patternFill>
                  <bgColor rgb="FF92D050"/>
                </patternFill>
              </fill>
            </x14:dxf>
          </x14:cfRule>
          <x14:cfRule type="cellIs" priority="98" operator="equal" id="{2708CC8D-71AE-4F15-9A09-9799D60BF6A3}">
            <xm:f>'\Users\johat\Downloads\[Ficha_Integral_del_Riesgo_u_Oportunidad por procesos TI Obs. CarlosC Obs DZ.xlsm]Datos'!#REF!</xm:f>
            <x14:dxf>
              <fill>
                <patternFill>
                  <bgColor rgb="FFFFFF00"/>
                </patternFill>
              </fill>
            </x14:dxf>
          </x14:cfRule>
          <x14:cfRule type="cellIs" priority="99" operator="equal" id="{17E51768-2A62-445F-AFCC-2BB9330CA795}">
            <xm:f>'\Users\johat\Downloads\[Ficha_Integral_del_Riesgo_u_Oportunidad por procesos TI Obs. CarlosC Obs DZ.xlsm]Datos'!#REF!</xm:f>
            <x14:dxf>
              <fill>
                <patternFill>
                  <bgColor rgb="FFFF0000"/>
                </patternFill>
              </fill>
            </x14:dxf>
          </x14:cfRule>
          <xm:sqref>Y96 Y98 Y101</xm:sqref>
        </x14:conditionalFormatting>
        <x14:conditionalFormatting xmlns:xm="http://schemas.microsoft.com/office/excel/2006/main">
          <x14:cfRule type="expression" priority="89" id="{560FA9F9-5A96-4643-95B7-9DA3AF883FD6}">
            <xm:f>OR(AC96='\Users\Carlos\Documents\MYM\DE\[Ficha_Integral_del_Riesgo_u_Oportunidad D.E.       19-08-2020.xlsm]Datos'!#REF!,AC96='\Users\Carlos\Documents\MYM\DE\[Ficha_Integral_del_Riesgo_u_Oportunidad D.E.       19-08-2020.xlsm]Datos'!#REF!)</xm:f>
            <x14:dxf>
              <fill>
                <patternFill>
                  <bgColor rgb="FF92D050"/>
                </patternFill>
              </fill>
            </x14:dxf>
          </x14:cfRule>
          <x14:cfRule type="expression" priority="90" id="{7CD76C2D-F890-4068-9212-D5F48D5DFE0C}">
            <xm:f>OR(AC96='\Users\Carlos\Documents\MYM\DE\[Ficha_Integral_del_Riesgo_u_Oportunidad D.E.       19-08-2020.xlsm]Datos'!#REF!,AC96='\Users\Carlos\Documents\MYM\DE\[Ficha_Integral_del_Riesgo_u_Oportunidad D.E.       19-08-2020.xlsm]Datos'!#REF!)</xm:f>
            <x14:dxf>
              <fill>
                <patternFill>
                  <bgColor rgb="FFFFFF00"/>
                </patternFill>
              </fill>
            </x14:dxf>
          </x14:cfRule>
          <x14:cfRule type="expression" priority="91" id="{9AC4BDDF-D8CE-4E7E-9A5A-EB206F2327BC}">
            <xm:f>OR(AC96='\Users\Carlos\Documents\MYM\DE\[Ficha_Integral_del_Riesgo_u_Oportunidad D.E.       19-08-2020.xlsm]Datos'!#REF!,AC96='\Users\Carlos\Documents\MYM\DE\[Ficha_Integral_del_Riesgo_u_Oportunidad D.E.       19-08-2020.xlsm]Datos'!#REF!)</xm:f>
            <x14:dxf>
              <fill>
                <patternFill>
                  <bgColor rgb="FFFFC000"/>
                </patternFill>
              </fill>
            </x14:dxf>
          </x14:cfRule>
          <x14:cfRule type="expression" priority="92" id="{6621C997-0FAA-4894-B327-D6E469579CC6}">
            <xm:f>OR(AC96='\Users\Carlos\Documents\MYM\DE\[Ficha_Integral_del_Riesgo_u_Oportunidad D.E.       19-08-2020.xlsm]Datos'!#REF!,AC96='\Users\Carlos\Documents\MYM\DE\[Ficha_Integral_del_Riesgo_u_Oportunidad D.E.       19-08-2020.xlsm]Datos'!#REF!)</xm:f>
            <x14:dxf>
              <fill>
                <patternFill>
                  <bgColor rgb="FFFF0000"/>
                </patternFill>
              </fill>
            </x14:dxf>
          </x14:cfRule>
          <xm:sqref>AC96</xm:sqref>
        </x14:conditionalFormatting>
        <x14:conditionalFormatting xmlns:xm="http://schemas.microsoft.com/office/excel/2006/main">
          <x14:cfRule type="expression" priority="85" id="{89FBE9D0-A31C-4F37-933D-573308ABB454}">
            <xm:f>OR(AC98='\Users\Carlos\Documents\MYM\DE\[Ficha_Integral_del_Riesgo_u_Oportunidad D.E.       19-08-2020.xlsm]Datos'!#REF!,AC98='\Users\Carlos\Documents\MYM\DE\[Ficha_Integral_del_Riesgo_u_Oportunidad D.E.       19-08-2020.xlsm]Datos'!#REF!)</xm:f>
            <x14:dxf>
              <fill>
                <patternFill>
                  <bgColor rgb="FF92D050"/>
                </patternFill>
              </fill>
            </x14:dxf>
          </x14:cfRule>
          <x14:cfRule type="expression" priority="86" id="{71D2804D-5EF4-4508-A730-3115BA0B4577}">
            <xm:f>OR(AC98='\Users\Carlos\Documents\MYM\DE\[Ficha_Integral_del_Riesgo_u_Oportunidad D.E.       19-08-2020.xlsm]Datos'!#REF!,AC98='\Users\Carlos\Documents\MYM\DE\[Ficha_Integral_del_Riesgo_u_Oportunidad D.E.       19-08-2020.xlsm]Datos'!#REF!)</xm:f>
            <x14:dxf>
              <fill>
                <patternFill>
                  <bgColor rgb="FFFFFF00"/>
                </patternFill>
              </fill>
            </x14:dxf>
          </x14:cfRule>
          <x14:cfRule type="expression" priority="87" id="{D9B6475E-2FDF-4AE9-AAA5-B98895FDC56B}">
            <xm:f>OR(AC98='\Users\Carlos\Documents\MYM\DE\[Ficha_Integral_del_Riesgo_u_Oportunidad D.E.       19-08-2020.xlsm]Datos'!#REF!,AC98='\Users\Carlos\Documents\MYM\DE\[Ficha_Integral_del_Riesgo_u_Oportunidad D.E.       19-08-2020.xlsm]Datos'!#REF!)</xm:f>
            <x14:dxf>
              <fill>
                <patternFill>
                  <bgColor rgb="FFFFC000"/>
                </patternFill>
              </fill>
            </x14:dxf>
          </x14:cfRule>
          <x14:cfRule type="expression" priority="88" id="{87AC9506-9EFC-4266-A4FA-D105A8C53436}">
            <xm:f>OR(AC98='\Users\Carlos\Documents\MYM\DE\[Ficha_Integral_del_Riesgo_u_Oportunidad D.E.       19-08-2020.xlsm]Datos'!#REF!,AC98='\Users\Carlos\Documents\MYM\DE\[Ficha_Integral_del_Riesgo_u_Oportunidad D.E.       19-08-2020.xlsm]Datos'!#REF!)</xm:f>
            <x14:dxf>
              <fill>
                <patternFill>
                  <bgColor rgb="FFFF0000"/>
                </patternFill>
              </fill>
            </x14:dxf>
          </x14:cfRule>
          <xm:sqref>AC98</xm:sqref>
        </x14:conditionalFormatting>
        <x14:conditionalFormatting xmlns:xm="http://schemas.microsoft.com/office/excel/2006/main">
          <x14:cfRule type="expression" priority="81" id="{B394174A-A100-49E5-884E-CAB1E3EAF8BC}">
            <xm:f>OR(AC101='\Users\Carlos\Documents\MYM\[V.3 MYM DEF. RIESGOS 18-08-2020.xlsx]Datos'!#REF!,AC101='\Users\Carlos\Documents\MYM\[V.3 MYM DEF. RIESGOS 18-08-2020.xlsx]Datos'!#REF!)</xm:f>
            <x14:dxf>
              <fill>
                <patternFill>
                  <bgColor rgb="FF92D050"/>
                </patternFill>
              </fill>
            </x14:dxf>
          </x14:cfRule>
          <x14:cfRule type="expression" priority="82" id="{B170207E-CB9F-4D90-B558-8B3C0A2EAF4D}">
            <xm:f>OR(AC101='\Users\Carlos\Documents\MYM\[V.3 MYM DEF. RIESGOS 18-08-2020.xlsx]Datos'!#REF!,AC101='\Users\Carlos\Documents\MYM\[V.3 MYM DEF. RIESGOS 18-08-2020.xlsx]Datos'!#REF!)</xm:f>
            <x14:dxf>
              <fill>
                <patternFill>
                  <bgColor rgb="FFFFFF00"/>
                </patternFill>
              </fill>
            </x14:dxf>
          </x14:cfRule>
          <x14:cfRule type="expression" priority="83" id="{A3548C9E-6566-4089-BAC3-8FFA6E379FAA}">
            <xm:f>OR(AC101='\Users\Carlos\Documents\MYM\[V.3 MYM DEF. RIESGOS 18-08-2020.xlsx]Datos'!#REF!,AC101='\Users\Carlos\Documents\MYM\[V.3 MYM DEF. RIESGOS 18-08-2020.xlsx]Datos'!#REF!)</xm:f>
            <x14:dxf>
              <fill>
                <patternFill>
                  <bgColor rgb="FFFFC000"/>
                </patternFill>
              </fill>
            </x14:dxf>
          </x14:cfRule>
          <x14:cfRule type="expression" priority="84" id="{602DA4E7-9E4B-43A1-9776-BF6FE613DF4A}">
            <xm:f>OR(AC101='\Users\Carlos\Documents\MYM\[V.3 MYM DEF. RIESGOS 18-08-2020.xlsx]Datos'!#REF!,AC101='\Users\Carlos\Documents\MYM\[V.3 MYM DEF. RIESGOS 18-08-2020.xlsx]Datos'!#REF!)</xm:f>
            <x14:dxf>
              <fill>
                <patternFill>
                  <bgColor rgb="FFFF0000"/>
                </patternFill>
              </fill>
            </x14:dxf>
          </x14:cfRule>
          <xm:sqref>AC101</xm:sqref>
        </x14:conditionalFormatting>
        <x14:conditionalFormatting xmlns:xm="http://schemas.microsoft.com/office/excel/2006/main">
          <x14:cfRule type="expression" priority="77" id="{16E0E481-C6ED-4C88-8590-E133591A303D}">
            <xm:f>OR(M66='\Users\Carlos\Documents\AJ\[AJ - FICHA RIESGOS 2020.xlsm]Datos'!#REF!,M66='\Users\Carlos\Documents\AJ\[AJ - FICHA RIESGOS 2020.xlsm]Datos'!#REF!)</xm:f>
            <x14:dxf>
              <fill>
                <patternFill>
                  <bgColor rgb="FF92D050"/>
                </patternFill>
              </fill>
            </x14:dxf>
          </x14:cfRule>
          <x14:cfRule type="expression" priority="78" id="{B722B7E0-D4E1-4D2E-8066-73B2C78575AA}">
            <xm:f>OR(M66='\Users\Carlos\Documents\AJ\[AJ - FICHA RIESGOS 2020.xlsm]Datos'!#REF!,M66='\Users\Carlos\Documents\AJ\[AJ - FICHA RIESGOS 2020.xlsm]Datos'!#REF!)</xm:f>
            <x14:dxf>
              <fill>
                <patternFill>
                  <bgColor rgb="FFFFFF00"/>
                </patternFill>
              </fill>
            </x14:dxf>
          </x14:cfRule>
          <x14:cfRule type="expression" priority="79" id="{D8971245-16F8-450A-8A1E-B047D4F8CAB1}">
            <xm:f>OR(M66='\Users\Carlos\Documents\AJ\[AJ - FICHA RIESGOS 2020.xlsm]Datos'!#REF!,M66='\Users\Carlos\Documents\AJ\[AJ - FICHA RIESGOS 2020.xlsm]Datos'!#REF!)</xm:f>
            <x14:dxf>
              <fill>
                <patternFill>
                  <bgColor rgb="FFFFC000"/>
                </patternFill>
              </fill>
            </x14:dxf>
          </x14:cfRule>
          <x14:cfRule type="expression" priority="80" id="{524257E1-1CBB-4A0B-984F-E28512D1D869}">
            <xm:f>OR(M66='\Users\Carlos\Documents\AJ\[AJ - FICHA RIESGOS 2020.xlsm]Datos'!#REF!,M66='\Users\Carlos\Documents\AJ\[AJ - FICHA RIESGOS 2020.xlsm]Datos'!#REF!)</xm:f>
            <x14:dxf>
              <fill>
                <patternFill>
                  <bgColor rgb="FFFF0000"/>
                </patternFill>
              </fill>
            </x14:dxf>
          </x14:cfRule>
          <xm:sqref>M66</xm:sqref>
        </x14:conditionalFormatting>
        <x14:conditionalFormatting xmlns:xm="http://schemas.microsoft.com/office/excel/2006/main">
          <x14:cfRule type="expression" priority="73" id="{A25DA85B-B388-4CCD-B26E-3FFE8C22F59C}">
            <xm:f>OR(AE108='\Users\Carlos\Documents\MYM\[V.3 MYM DEF. RIESGOS 18-08-2020.xlsx]Datos'!#REF!,AE108='\Users\Carlos\Documents\MYM\[V.3 MYM DEF. RIESGOS 18-08-2020.xlsx]Datos'!#REF!)</xm:f>
            <x14:dxf>
              <fill>
                <patternFill>
                  <bgColor rgb="FF92D050"/>
                </patternFill>
              </fill>
            </x14:dxf>
          </x14:cfRule>
          <x14:cfRule type="expression" priority="74" id="{2C9E513D-14E8-43EF-8D7F-3FF6DC6CA4C9}">
            <xm:f>OR(AE108='\Users\Carlos\Documents\MYM\[V.3 MYM DEF. RIESGOS 18-08-2020.xlsx]Datos'!#REF!,AE108='\Users\Carlos\Documents\MYM\[V.3 MYM DEF. RIESGOS 18-08-2020.xlsx]Datos'!#REF!)</xm:f>
            <x14:dxf>
              <fill>
                <patternFill>
                  <bgColor rgb="FFFFFF00"/>
                </patternFill>
              </fill>
            </x14:dxf>
          </x14:cfRule>
          <x14:cfRule type="expression" priority="75" id="{E0D4D500-B3B2-4404-92D9-137668B8B128}">
            <xm:f>OR(AE108='\Users\Carlos\Documents\MYM\[V.3 MYM DEF. RIESGOS 18-08-2020.xlsx]Datos'!#REF!,AE108='\Users\Carlos\Documents\MYM\[V.3 MYM DEF. RIESGOS 18-08-2020.xlsx]Datos'!#REF!)</xm:f>
            <x14:dxf>
              <fill>
                <patternFill>
                  <bgColor rgb="FFFFC000"/>
                </patternFill>
              </fill>
            </x14:dxf>
          </x14:cfRule>
          <x14:cfRule type="expression" priority="76" id="{E85B33FD-72B9-4DE8-A636-976CA4D835BB}">
            <xm:f>OR(AE108='\Users\Carlos\Documents\MYM\[V.3 MYM DEF. RIESGOS 18-08-2020.xlsx]Datos'!#REF!,AE108='\Users\Carlos\Documents\MYM\[V.3 MYM DEF. RIESGOS 18-08-2020.xlsx]Datos'!#REF!)</xm:f>
            <x14:dxf>
              <fill>
                <patternFill>
                  <bgColor rgb="FFFF0000"/>
                </patternFill>
              </fill>
            </x14:dxf>
          </x14:cfRule>
          <xm:sqref>AE108</xm:sqref>
        </x14:conditionalFormatting>
        <x14:conditionalFormatting xmlns:xm="http://schemas.microsoft.com/office/excel/2006/main">
          <x14:cfRule type="expression" priority="69" id="{F6D530C6-5841-46DF-BE52-BBCF2D3F406A}">
            <xm:f>OR(AE112='\Users\Carlos\Documents\MYM\[V.3 MYM DEF. RIESGOS 18-08-2020.xlsx]Datos'!#REF!,AE112='\Users\Carlos\Documents\MYM\[V.3 MYM DEF. RIESGOS 18-08-2020.xlsx]Datos'!#REF!)</xm:f>
            <x14:dxf>
              <fill>
                <patternFill>
                  <bgColor rgb="FF92D050"/>
                </patternFill>
              </fill>
            </x14:dxf>
          </x14:cfRule>
          <x14:cfRule type="expression" priority="70" id="{1F704703-7390-46C6-8688-79C09B157C98}">
            <xm:f>OR(AE112='\Users\Carlos\Documents\MYM\[V.3 MYM DEF. RIESGOS 18-08-2020.xlsx]Datos'!#REF!,AE112='\Users\Carlos\Documents\MYM\[V.3 MYM DEF. RIESGOS 18-08-2020.xlsx]Datos'!#REF!)</xm:f>
            <x14:dxf>
              <fill>
                <patternFill>
                  <bgColor rgb="FFFFFF00"/>
                </patternFill>
              </fill>
            </x14:dxf>
          </x14:cfRule>
          <x14:cfRule type="expression" priority="71" id="{1F936B4B-C2A4-4D16-871C-AAC40373C9B5}">
            <xm:f>OR(AE112='\Users\Carlos\Documents\MYM\[V.3 MYM DEF. RIESGOS 18-08-2020.xlsx]Datos'!#REF!,AE112='\Users\Carlos\Documents\MYM\[V.3 MYM DEF. RIESGOS 18-08-2020.xlsx]Datos'!#REF!)</xm:f>
            <x14:dxf>
              <fill>
                <patternFill>
                  <bgColor rgb="FFFFC000"/>
                </patternFill>
              </fill>
            </x14:dxf>
          </x14:cfRule>
          <x14:cfRule type="expression" priority="72" id="{748F70BB-52E0-4B92-8B98-EC2DE3D15D34}">
            <xm:f>OR(AE112='\Users\Carlos\Documents\MYM\[V.3 MYM DEF. RIESGOS 18-08-2020.xlsx]Datos'!#REF!,AE112='\Users\Carlos\Documents\MYM\[V.3 MYM DEF. RIESGOS 18-08-2020.xlsx]Datos'!#REF!)</xm:f>
            <x14:dxf>
              <fill>
                <patternFill>
                  <bgColor rgb="FFFF0000"/>
                </patternFill>
              </fill>
            </x14:dxf>
          </x14:cfRule>
          <xm:sqref>AE112</xm:sqref>
        </x14:conditionalFormatting>
        <x14:conditionalFormatting xmlns:xm="http://schemas.microsoft.com/office/excel/2006/main">
          <x14:cfRule type="expression" priority="65" id="{46A9317A-513B-4306-A56B-ACA4C4B20CB5}">
            <xm:f>OR(AE80='\Users\Carlos\Documents\AJ\[AJ - FICHA RIESGOS 2020.xlsm]Datos'!#REF!,AE80='\Users\Carlos\Documents\AJ\[AJ - FICHA RIESGOS 2020.xlsm]Datos'!#REF!)</xm:f>
            <x14:dxf>
              <fill>
                <patternFill>
                  <bgColor rgb="FF92D050"/>
                </patternFill>
              </fill>
            </x14:dxf>
          </x14:cfRule>
          <x14:cfRule type="expression" priority="66" id="{5C33499A-B211-45A2-A3FA-1393A240B9C1}">
            <xm:f>OR(AE80='\Users\Carlos\Documents\AJ\[AJ - FICHA RIESGOS 2020.xlsm]Datos'!#REF!,AE80='\Users\Carlos\Documents\AJ\[AJ - FICHA RIESGOS 2020.xlsm]Datos'!#REF!)</xm:f>
            <x14:dxf>
              <fill>
                <patternFill>
                  <bgColor rgb="FFFFFF00"/>
                </patternFill>
              </fill>
            </x14:dxf>
          </x14:cfRule>
          <x14:cfRule type="expression" priority="67" id="{FD51DBB8-BC42-403F-8FFB-8804BA2E09B6}">
            <xm:f>OR(AE80='\Users\Carlos\Documents\AJ\[AJ - FICHA RIESGOS 2020.xlsm]Datos'!#REF!,AE80='\Users\Carlos\Documents\AJ\[AJ - FICHA RIESGOS 2020.xlsm]Datos'!#REF!)</xm:f>
            <x14:dxf>
              <fill>
                <patternFill>
                  <bgColor rgb="FFFFC000"/>
                </patternFill>
              </fill>
            </x14:dxf>
          </x14:cfRule>
          <x14:cfRule type="expression" priority="68" id="{0C4486E7-01E9-4895-B90B-F9A427634623}">
            <xm:f>OR(AE80='\Users\Carlos\Documents\AJ\[AJ - FICHA RIESGOS 2020.xlsm]Datos'!#REF!,AE80='\Users\Carlos\Documents\AJ\[AJ - FICHA RIESGOS 2020.xlsm]Datos'!#REF!)</xm:f>
            <x14:dxf>
              <fill>
                <patternFill>
                  <bgColor rgb="FFFF0000"/>
                </patternFill>
              </fill>
            </x14:dxf>
          </x14:cfRule>
          <xm:sqref>AE80</xm:sqref>
        </x14:conditionalFormatting>
        <x14:conditionalFormatting xmlns:xm="http://schemas.microsoft.com/office/excel/2006/main">
          <x14:cfRule type="expression" priority="61" id="{21786D7A-DDB0-41B8-98E6-843EEDBC7486}">
            <xm:f>OR(AE78='\Users\Carlos\Documents\AJ\[AJ - FICHA RIESGOS 2020.xlsm]Datos'!#REF!,AE78='\Users\Carlos\Documents\AJ\[AJ - FICHA RIESGOS 2020.xlsm]Datos'!#REF!)</xm:f>
            <x14:dxf>
              <fill>
                <patternFill>
                  <bgColor rgb="FF92D050"/>
                </patternFill>
              </fill>
            </x14:dxf>
          </x14:cfRule>
          <x14:cfRule type="expression" priority="62" id="{D684A069-E0B9-42C1-A7EA-AA6B1104F171}">
            <xm:f>OR(AE78='\Users\Carlos\Documents\AJ\[AJ - FICHA RIESGOS 2020.xlsm]Datos'!#REF!,AE78='\Users\Carlos\Documents\AJ\[AJ - FICHA RIESGOS 2020.xlsm]Datos'!#REF!)</xm:f>
            <x14:dxf>
              <fill>
                <patternFill>
                  <bgColor rgb="FFFFFF00"/>
                </patternFill>
              </fill>
            </x14:dxf>
          </x14:cfRule>
          <x14:cfRule type="expression" priority="63" id="{23C3D28A-0A07-45CD-96EE-A9F222691F43}">
            <xm:f>OR(AE78='\Users\Carlos\Documents\AJ\[AJ - FICHA RIESGOS 2020.xlsm]Datos'!#REF!,AE78='\Users\Carlos\Documents\AJ\[AJ - FICHA RIESGOS 2020.xlsm]Datos'!#REF!)</xm:f>
            <x14:dxf>
              <fill>
                <patternFill>
                  <bgColor rgb="FFFFC000"/>
                </patternFill>
              </fill>
            </x14:dxf>
          </x14:cfRule>
          <x14:cfRule type="expression" priority="64" id="{FC4C121C-A2F3-4329-9092-55BDB9B85D15}">
            <xm:f>OR(AE78='\Users\Carlos\Documents\AJ\[AJ - FICHA RIESGOS 2020.xlsm]Datos'!#REF!,AE78='\Users\Carlos\Documents\AJ\[AJ - FICHA RIESGOS 2020.xlsm]Datos'!#REF!)</xm:f>
            <x14:dxf>
              <fill>
                <patternFill>
                  <bgColor rgb="FFFF0000"/>
                </patternFill>
              </fill>
            </x14:dxf>
          </x14:cfRule>
          <xm:sqref>AE78</xm:sqref>
        </x14:conditionalFormatting>
        <x14:conditionalFormatting xmlns:xm="http://schemas.microsoft.com/office/excel/2006/main">
          <x14:cfRule type="expression" priority="57" id="{DFB4E0A4-DBF6-4330-BE60-AECFAA5349BE}">
            <xm:f>OR(AE66='\Users\Carlos\Documents\MYM\[V.3 MYM DEF. RIESGOS 18-08-2020.xlsx]Datos'!#REF!,AE66='\Users\Carlos\Documents\MYM\[V.3 MYM DEF. RIESGOS 18-08-2020.xlsx]Datos'!#REF!)</xm:f>
            <x14:dxf>
              <fill>
                <patternFill>
                  <bgColor rgb="FF92D050"/>
                </patternFill>
              </fill>
            </x14:dxf>
          </x14:cfRule>
          <x14:cfRule type="expression" priority="58" id="{55F04DF8-CBB9-48BC-85AF-936398A78C5F}">
            <xm:f>OR(AE66='\Users\Carlos\Documents\MYM\[V.3 MYM DEF. RIESGOS 18-08-2020.xlsx]Datos'!#REF!,AE66='\Users\Carlos\Documents\MYM\[V.3 MYM DEF. RIESGOS 18-08-2020.xlsx]Datos'!#REF!)</xm:f>
            <x14:dxf>
              <fill>
                <patternFill>
                  <bgColor rgb="FFFFFF00"/>
                </patternFill>
              </fill>
            </x14:dxf>
          </x14:cfRule>
          <x14:cfRule type="expression" priority="59" id="{7AE646F7-AD3C-4774-962A-80AF91620590}">
            <xm:f>OR(AE66='\Users\Carlos\Documents\MYM\[V.3 MYM DEF. RIESGOS 18-08-2020.xlsx]Datos'!#REF!,AE66='\Users\Carlos\Documents\MYM\[V.3 MYM DEF. RIESGOS 18-08-2020.xlsx]Datos'!#REF!)</xm:f>
            <x14:dxf>
              <fill>
                <patternFill>
                  <bgColor rgb="FFFFC000"/>
                </patternFill>
              </fill>
            </x14:dxf>
          </x14:cfRule>
          <x14:cfRule type="expression" priority="60" id="{7B9A7213-8C9B-43C5-AD27-8A9BC94FDC31}">
            <xm:f>OR(AE66='\Users\Carlos\Documents\MYM\[V.3 MYM DEF. RIESGOS 18-08-2020.xlsx]Datos'!#REF!,AE66='\Users\Carlos\Documents\MYM\[V.3 MYM DEF. RIESGOS 18-08-2020.xlsx]Datos'!#REF!)</xm:f>
            <x14:dxf>
              <fill>
                <patternFill>
                  <bgColor rgb="FFFF0000"/>
                </patternFill>
              </fill>
            </x14:dxf>
          </x14:cfRule>
          <xm:sqref>AE66</xm:sqref>
        </x14:conditionalFormatting>
        <x14:conditionalFormatting xmlns:xm="http://schemas.microsoft.com/office/excel/2006/main">
          <x14:cfRule type="expression" priority="53" id="{E362C6B6-2C27-4629-B3B4-2753A1F6B6C8}">
            <xm:f>OR(AE61='\Users\Carlos\Documents\GTH\[GTH - FICHA RIESGOS 2020.xlsm]Datos'!#REF!,AE61='\Users\Carlos\Documents\GTH\[GTH - FICHA RIESGOS 2020.xlsm]Datos'!#REF!)</xm:f>
            <x14:dxf>
              <fill>
                <patternFill>
                  <bgColor rgb="FF92D050"/>
                </patternFill>
              </fill>
            </x14:dxf>
          </x14:cfRule>
          <x14:cfRule type="expression" priority="54" id="{91475900-A053-42A5-B23C-7EA1B0A96631}">
            <xm:f>OR(AE61='\Users\Carlos\Documents\GTH\[GTH - FICHA RIESGOS 2020.xlsm]Datos'!#REF!,AE61='\Users\Carlos\Documents\GTH\[GTH - FICHA RIESGOS 2020.xlsm]Datos'!#REF!)</xm:f>
            <x14:dxf>
              <fill>
                <patternFill>
                  <bgColor rgb="FFFFFF00"/>
                </patternFill>
              </fill>
            </x14:dxf>
          </x14:cfRule>
          <x14:cfRule type="expression" priority="55" id="{7BC8ABA4-ADD1-4028-8B54-51667736097B}">
            <xm:f>OR(AE61='\Users\Carlos\Documents\GTH\[GTH - FICHA RIESGOS 2020.xlsm]Datos'!#REF!,AE61='\Users\Carlos\Documents\GTH\[GTH - FICHA RIESGOS 2020.xlsm]Datos'!#REF!)</xm:f>
            <x14:dxf>
              <fill>
                <patternFill>
                  <bgColor rgb="FFFFC000"/>
                </patternFill>
              </fill>
            </x14:dxf>
          </x14:cfRule>
          <x14:cfRule type="expression" priority="56" id="{1E9AA7D1-EC13-46EA-9197-A9DEECA1A509}">
            <xm:f>OR(AE61='\Users\Carlos\Documents\GTH\[GTH - FICHA RIESGOS 2020.xlsm]Datos'!#REF!,AE61='\Users\Carlos\Documents\GTH\[GTH - FICHA RIESGOS 2020.xlsm]Datos'!#REF!)</xm:f>
            <x14:dxf>
              <fill>
                <patternFill>
                  <bgColor rgb="FFFF0000"/>
                </patternFill>
              </fill>
            </x14:dxf>
          </x14:cfRule>
          <xm:sqref>AE61</xm:sqref>
        </x14:conditionalFormatting>
        <x14:conditionalFormatting xmlns:xm="http://schemas.microsoft.com/office/excel/2006/main">
          <x14:cfRule type="expression" priority="49" id="{F1E3F0D6-B36B-483D-8D01-CD54CCDA2BF9}">
            <xm:f>OR(AE63='\Users\Carlos\Documents\GTH\[GTH - FICHA RIESGOS 2020.xlsm]Datos'!#REF!,AE63='\Users\Carlos\Documents\GTH\[GTH - FICHA RIESGOS 2020.xlsm]Datos'!#REF!)</xm:f>
            <x14:dxf>
              <fill>
                <patternFill>
                  <bgColor rgb="FF92D050"/>
                </patternFill>
              </fill>
            </x14:dxf>
          </x14:cfRule>
          <x14:cfRule type="expression" priority="50" id="{187D35E9-BE2A-41C1-A15C-C92D6C2A4AEB}">
            <xm:f>OR(AE63='\Users\Carlos\Documents\GTH\[GTH - FICHA RIESGOS 2020.xlsm]Datos'!#REF!,AE63='\Users\Carlos\Documents\GTH\[GTH - FICHA RIESGOS 2020.xlsm]Datos'!#REF!)</xm:f>
            <x14:dxf>
              <fill>
                <patternFill>
                  <bgColor rgb="FFFFFF00"/>
                </patternFill>
              </fill>
            </x14:dxf>
          </x14:cfRule>
          <x14:cfRule type="expression" priority="51" id="{B847365A-8AA3-436D-883D-8771A1123977}">
            <xm:f>OR(AE63='\Users\Carlos\Documents\GTH\[GTH - FICHA RIESGOS 2020.xlsm]Datos'!#REF!,AE63='\Users\Carlos\Documents\GTH\[GTH - FICHA RIESGOS 2020.xlsm]Datos'!#REF!)</xm:f>
            <x14:dxf>
              <fill>
                <patternFill>
                  <bgColor rgb="FFFFC000"/>
                </patternFill>
              </fill>
            </x14:dxf>
          </x14:cfRule>
          <x14:cfRule type="expression" priority="52" id="{CE4D012A-C1DF-43DA-9AAC-8F13E3C871E3}">
            <xm:f>OR(AE63='\Users\Carlos\Documents\GTH\[GTH - FICHA RIESGOS 2020.xlsm]Datos'!#REF!,AE63='\Users\Carlos\Documents\GTH\[GTH - FICHA RIESGOS 2020.xlsm]Datos'!#REF!)</xm:f>
            <x14:dxf>
              <fill>
                <patternFill>
                  <bgColor rgb="FFFF0000"/>
                </patternFill>
              </fill>
            </x14:dxf>
          </x14:cfRule>
          <xm:sqref>AE63</xm:sqref>
        </x14:conditionalFormatting>
        <x14:conditionalFormatting xmlns:xm="http://schemas.microsoft.com/office/excel/2006/main">
          <x14:cfRule type="expression" priority="45" id="{BB454218-641F-4EB2-94B7-CE98DB0A06F6}">
            <xm:f>OR(AE64='\Users\Carlos\Documents\GTH\[GTH - FICHA RIESGOS 2020.xlsm]Datos'!#REF!,AE64='\Users\Carlos\Documents\GTH\[GTH - FICHA RIESGOS 2020.xlsm]Datos'!#REF!)</xm:f>
            <x14:dxf>
              <fill>
                <patternFill>
                  <bgColor rgb="FF92D050"/>
                </patternFill>
              </fill>
            </x14:dxf>
          </x14:cfRule>
          <x14:cfRule type="expression" priority="46" id="{390357A0-58CF-4B95-B72E-6223DB616674}">
            <xm:f>OR(AE64='\Users\Carlos\Documents\GTH\[GTH - FICHA RIESGOS 2020.xlsm]Datos'!#REF!,AE64='\Users\Carlos\Documents\GTH\[GTH - FICHA RIESGOS 2020.xlsm]Datos'!#REF!)</xm:f>
            <x14:dxf>
              <fill>
                <patternFill>
                  <bgColor rgb="FFFFFF00"/>
                </patternFill>
              </fill>
            </x14:dxf>
          </x14:cfRule>
          <x14:cfRule type="expression" priority="47" id="{FC6831F7-ED8D-410D-8D95-FF471F95F842}">
            <xm:f>OR(AE64='\Users\Carlos\Documents\GTH\[GTH - FICHA RIESGOS 2020.xlsm]Datos'!#REF!,AE64='\Users\Carlos\Documents\GTH\[GTH - FICHA RIESGOS 2020.xlsm]Datos'!#REF!)</xm:f>
            <x14:dxf>
              <fill>
                <patternFill>
                  <bgColor rgb="FFFFC000"/>
                </patternFill>
              </fill>
            </x14:dxf>
          </x14:cfRule>
          <x14:cfRule type="expression" priority="48" id="{46B93DE6-5A73-4DB0-83C1-C57CBD04BD9C}">
            <xm:f>OR(AE64='\Users\Carlos\Documents\GTH\[GTH - FICHA RIESGOS 2020.xlsm]Datos'!#REF!,AE64='\Users\Carlos\Documents\GTH\[GTH - FICHA RIESGOS 2020.xlsm]Datos'!#REF!)</xm:f>
            <x14:dxf>
              <fill>
                <patternFill>
                  <bgColor rgb="FFFF0000"/>
                </patternFill>
              </fill>
            </x14:dxf>
          </x14:cfRule>
          <xm:sqref>AE64</xm:sqref>
        </x14:conditionalFormatting>
        <x14:conditionalFormatting xmlns:xm="http://schemas.microsoft.com/office/excel/2006/main">
          <x14:cfRule type="expression" priority="41" id="{15FD99E2-2FC8-4508-868D-81B8CD26B899}">
            <xm:f>OR(AE55='\Users\Carlos\Documents\GTH\[GTH - FICHA RIESGOS 2020.xlsm]Datos'!#REF!,AE55='\Users\Carlos\Documents\GTH\[GTH - FICHA RIESGOS 2020.xlsm]Datos'!#REF!)</xm:f>
            <x14:dxf>
              <fill>
                <patternFill>
                  <bgColor rgb="FF92D050"/>
                </patternFill>
              </fill>
            </x14:dxf>
          </x14:cfRule>
          <x14:cfRule type="expression" priority="42" id="{ECB1BEFE-F142-4374-AA38-3739E36080A3}">
            <xm:f>OR(AE55='\Users\Carlos\Documents\GTH\[GTH - FICHA RIESGOS 2020.xlsm]Datos'!#REF!,AE55='\Users\Carlos\Documents\GTH\[GTH - FICHA RIESGOS 2020.xlsm]Datos'!#REF!)</xm:f>
            <x14:dxf>
              <fill>
                <patternFill>
                  <bgColor rgb="FFFFFF00"/>
                </patternFill>
              </fill>
            </x14:dxf>
          </x14:cfRule>
          <x14:cfRule type="expression" priority="43" id="{BCF90BAD-1A09-4070-8B87-F0CF9EA8CA5E}">
            <xm:f>OR(AE55='\Users\Carlos\Documents\GTH\[GTH - FICHA RIESGOS 2020.xlsm]Datos'!#REF!,AE55='\Users\Carlos\Documents\GTH\[GTH - FICHA RIESGOS 2020.xlsm]Datos'!#REF!)</xm:f>
            <x14:dxf>
              <fill>
                <patternFill>
                  <bgColor rgb="FFFFC000"/>
                </patternFill>
              </fill>
            </x14:dxf>
          </x14:cfRule>
          <x14:cfRule type="expression" priority="44" id="{D7718E57-0FE1-46EF-836F-3B9D90AF8A6A}">
            <xm:f>OR(AE55='\Users\Carlos\Documents\GTH\[GTH - FICHA RIESGOS 2020.xlsm]Datos'!#REF!,AE55='\Users\Carlos\Documents\GTH\[GTH - FICHA RIESGOS 2020.xlsm]Datos'!#REF!)</xm:f>
            <x14:dxf>
              <fill>
                <patternFill>
                  <bgColor rgb="FFFF0000"/>
                </patternFill>
              </fill>
            </x14:dxf>
          </x14:cfRule>
          <xm:sqref>AE55 AE58</xm:sqref>
        </x14:conditionalFormatting>
        <x14:conditionalFormatting xmlns:xm="http://schemas.microsoft.com/office/excel/2006/main">
          <x14:cfRule type="expression" priority="37" id="{8C7ABE44-C65B-4375-9F5E-190A95F40C49}">
            <xm:f>OR(AE53='\Users\Carlos\Documents\MYM\[V.3 MYM DEF. RIESGOS 18-08-2020.xlsx]Datos'!#REF!,AE53='\Users\Carlos\Documents\MYM\[V.3 MYM DEF. RIESGOS 18-08-2020.xlsx]Datos'!#REF!)</xm:f>
            <x14:dxf>
              <fill>
                <patternFill>
                  <bgColor rgb="FF92D050"/>
                </patternFill>
              </fill>
            </x14:dxf>
          </x14:cfRule>
          <x14:cfRule type="expression" priority="38" id="{F5DBA0F6-E4E3-44A3-8A08-CBE4B2A50164}">
            <xm:f>OR(AE53='\Users\Carlos\Documents\MYM\[V.3 MYM DEF. RIESGOS 18-08-2020.xlsx]Datos'!#REF!,AE53='\Users\Carlos\Documents\MYM\[V.3 MYM DEF. RIESGOS 18-08-2020.xlsx]Datos'!#REF!)</xm:f>
            <x14:dxf>
              <fill>
                <patternFill>
                  <bgColor rgb="FFFFFF00"/>
                </patternFill>
              </fill>
            </x14:dxf>
          </x14:cfRule>
          <x14:cfRule type="expression" priority="39" id="{7BF25E4A-274C-4ED9-B23D-9DAE12C4C0D2}">
            <xm:f>OR(AE53='\Users\Carlos\Documents\MYM\[V.3 MYM DEF. RIESGOS 18-08-2020.xlsx]Datos'!#REF!,AE53='\Users\Carlos\Documents\MYM\[V.3 MYM DEF. RIESGOS 18-08-2020.xlsx]Datos'!#REF!)</xm:f>
            <x14:dxf>
              <fill>
                <patternFill>
                  <bgColor rgb="FFFFC000"/>
                </patternFill>
              </fill>
            </x14:dxf>
          </x14:cfRule>
          <x14:cfRule type="expression" priority="40" id="{DD9D711E-C26F-4B9C-8EC4-1EB034DA0611}">
            <xm:f>OR(AE53='\Users\Carlos\Documents\MYM\[V.3 MYM DEF. RIESGOS 18-08-2020.xlsx]Datos'!#REF!,AE53='\Users\Carlos\Documents\MYM\[V.3 MYM DEF. RIESGOS 18-08-2020.xlsx]Datos'!#REF!)</xm:f>
            <x14:dxf>
              <fill>
                <patternFill>
                  <bgColor rgb="FFFF0000"/>
                </patternFill>
              </fill>
            </x14:dxf>
          </x14:cfRule>
          <xm:sqref>AE53</xm:sqref>
        </x14:conditionalFormatting>
        <x14:conditionalFormatting xmlns:xm="http://schemas.microsoft.com/office/excel/2006/main">
          <x14:cfRule type="expression" priority="33" id="{FF34AC32-FEC9-4451-82D8-1176230C4A29}">
            <xm:f>OR(AE44='\Users\Carlos\Documents\GPE\[GPE - FICHA DE RIESGOS 2020.xlsm]Datos'!#REF!,AE44='\Users\Carlos\Documents\GPE\[GPE - FICHA DE RIESGOS 2020.xlsm]Datos'!#REF!)</xm:f>
            <x14:dxf>
              <fill>
                <patternFill>
                  <bgColor rgb="FF92D050"/>
                </patternFill>
              </fill>
            </x14:dxf>
          </x14:cfRule>
          <x14:cfRule type="expression" priority="34" id="{76670DA7-05E3-4D5D-98DE-93821FD63E69}">
            <xm:f>OR(AE44='\Users\Carlos\Documents\GPE\[GPE - FICHA DE RIESGOS 2020.xlsm]Datos'!#REF!,AE44='\Users\Carlos\Documents\GPE\[GPE - FICHA DE RIESGOS 2020.xlsm]Datos'!#REF!)</xm:f>
            <x14:dxf>
              <fill>
                <patternFill>
                  <bgColor rgb="FFFFFF00"/>
                </patternFill>
              </fill>
            </x14:dxf>
          </x14:cfRule>
          <x14:cfRule type="expression" priority="35" id="{67A17A22-1896-4BB3-97E2-1C57416B5FCB}">
            <xm:f>OR(AE44='\Users\Carlos\Documents\GPE\[GPE - FICHA DE RIESGOS 2020.xlsm]Datos'!#REF!,AE44='\Users\Carlos\Documents\GPE\[GPE - FICHA DE RIESGOS 2020.xlsm]Datos'!#REF!)</xm:f>
            <x14:dxf>
              <fill>
                <patternFill>
                  <bgColor rgb="FFFFC000"/>
                </patternFill>
              </fill>
            </x14:dxf>
          </x14:cfRule>
          <x14:cfRule type="expression" priority="36" id="{8AAB28F1-9804-41A3-9BAD-AEB635404054}">
            <xm:f>OR(AE44='\Users\Carlos\Documents\GPE\[GPE - FICHA DE RIESGOS 2020.xlsm]Datos'!#REF!,AE44='\Users\Carlos\Documents\GPE\[GPE - FICHA DE RIESGOS 2020.xlsm]Datos'!#REF!)</xm:f>
            <x14:dxf>
              <fill>
                <patternFill>
                  <bgColor rgb="FFFF0000"/>
                </patternFill>
              </fill>
            </x14:dxf>
          </x14:cfRule>
          <xm:sqref>AE44</xm:sqref>
        </x14:conditionalFormatting>
        <x14:conditionalFormatting xmlns:xm="http://schemas.microsoft.com/office/excel/2006/main">
          <x14:cfRule type="expression" priority="29" id="{0EF7817A-BC88-4225-BCC5-358E74C0F21E}">
            <xm:f>OR(AE40='\Users\Carlos\Documents\MYM\[V.3 MYM DEF. RIESGOS 18-08-2020.xlsx]Datos'!#REF!,AE40='\Users\Carlos\Documents\MYM\[V.3 MYM DEF. RIESGOS 18-08-2020.xlsx]Datos'!#REF!)</xm:f>
            <x14:dxf>
              <fill>
                <patternFill>
                  <bgColor rgb="FF92D050"/>
                </patternFill>
              </fill>
            </x14:dxf>
          </x14:cfRule>
          <x14:cfRule type="expression" priority="30" id="{B21C52CE-A49E-46AC-9D68-01FF9F66989F}">
            <xm:f>OR(AE40='\Users\Carlos\Documents\MYM\[V.3 MYM DEF. RIESGOS 18-08-2020.xlsx]Datos'!#REF!,AE40='\Users\Carlos\Documents\MYM\[V.3 MYM DEF. RIESGOS 18-08-2020.xlsx]Datos'!#REF!)</xm:f>
            <x14:dxf>
              <fill>
                <patternFill>
                  <bgColor rgb="FFFFFF00"/>
                </patternFill>
              </fill>
            </x14:dxf>
          </x14:cfRule>
          <x14:cfRule type="expression" priority="31" id="{71173D09-BD5D-4FAD-98B4-CF691DC72F34}">
            <xm:f>OR(AE40='\Users\Carlos\Documents\MYM\[V.3 MYM DEF. RIESGOS 18-08-2020.xlsx]Datos'!#REF!,AE40='\Users\Carlos\Documents\MYM\[V.3 MYM DEF. RIESGOS 18-08-2020.xlsx]Datos'!#REF!)</xm:f>
            <x14:dxf>
              <fill>
                <patternFill>
                  <bgColor rgb="FFFFC000"/>
                </patternFill>
              </fill>
            </x14:dxf>
          </x14:cfRule>
          <x14:cfRule type="expression" priority="32" id="{336C267F-E719-4206-8F84-F931F5DC3754}">
            <xm:f>OR(AE40='\Users\Carlos\Documents\MYM\[V.3 MYM DEF. RIESGOS 18-08-2020.xlsx]Datos'!#REF!,AE40='\Users\Carlos\Documents\MYM\[V.3 MYM DEF. RIESGOS 18-08-2020.xlsx]Datos'!#REF!)</xm:f>
            <x14:dxf>
              <fill>
                <patternFill>
                  <bgColor rgb="FFFF0000"/>
                </patternFill>
              </fill>
            </x14:dxf>
          </x14:cfRule>
          <xm:sqref>AE40</xm:sqref>
        </x14:conditionalFormatting>
        <x14:conditionalFormatting xmlns:xm="http://schemas.microsoft.com/office/excel/2006/main">
          <x14:cfRule type="expression" priority="25" id="{EBDCD5DA-C803-47A7-91E5-F8EF8303E44F}">
            <xm:f>OR(AE36='\Users\Carlos\Documents\MYM\[V.3 MYM DEF. RIESGOS 18-08-2020.xlsx]Datos'!#REF!,AE36='\Users\Carlos\Documents\MYM\[V.3 MYM DEF. RIESGOS 18-08-2020.xlsx]Datos'!#REF!)</xm:f>
            <x14:dxf>
              <fill>
                <patternFill>
                  <bgColor rgb="FF92D050"/>
                </patternFill>
              </fill>
            </x14:dxf>
          </x14:cfRule>
          <x14:cfRule type="expression" priority="26" id="{C4F011BF-1EFF-48E6-B663-15A8899903A1}">
            <xm:f>OR(AE36='\Users\Carlos\Documents\MYM\[V.3 MYM DEF. RIESGOS 18-08-2020.xlsx]Datos'!#REF!,AE36='\Users\Carlos\Documents\MYM\[V.3 MYM DEF. RIESGOS 18-08-2020.xlsx]Datos'!#REF!)</xm:f>
            <x14:dxf>
              <fill>
                <patternFill>
                  <bgColor rgb="FFFFFF00"/>
                </patternFill>
              </fill>
            </x14:dxf>
          </x14:cfRule>
          <x14:cfRule type="expression" priority="27" id="{D08921F6-71B6-4F83-989F-4FA1B060E220}">
            <xm:f>OR(AE36='\Users\Carlos\Documents\MYM\[V.3 MYM DEF. RIESGOS 18-08-2020.xlsx]Datos'!#REF!,AE36='\Users\Carlos\Documents\MYM\[V.3 MYM DEF. RIESGOS 18-08-2020.xlsx]Datos'!#REF!)</xm:f>
            <x14:dxf>
              <fill>
                <patternFill>
                  <bgColor rgb="FFFFC000"/>
                </patternFill>
              </fill>
            </x14:dxf>
          </x14:cfRule>
          <x14:cfRule type="expression" priority="28" id="{D4A5A30F-5DFF-4B56-8D64-13CEA6AA45F9}">
            <xm:f>OR(AE36='\Users\Carlos\Documents\MYM\[V.3 MYM DEF. RIESGOS 18-08-2020.xlsx]Datos'!#REF!,AE36='\Users\Carlos\Documents\MYM\[V.3 MYM DEF. RIESGOS 18-08-2020.xlsx]Datos'!#REF!)</xm:f>
            <x14:dxf>
              <fill>
                <patternFill>
                  <bgColor rgb="FFFF0000"/>
                </patternFill>
              </fill>
            </x14:dxf>
          </x14:cfRule>
          <xm:sqref>AE36</xm:sqref>
        </x14:conditionalFormatting>
        <x14:conditionalFormatting xmlns:xm="http://schemas.microsoft.com/office/excel/2006/main">
          <x14:cfRule type="expression" priority="21" id="{699E3D8A-1EF5-43B3-A166-DF5A10AA2233}">
            <xm:f>OR(AE33='\Users\Carlos\Documents\MYM\[V.3 MYM DEF. RIESGOS 18-08-2020.xlsx]Datos'!#REF!,AE33='\Users\Carlos\Documents\MYM\[V.3 MYM DEF. RIESGOS 18-08-2020.xlsx]Datos'!#REF!)</xm:f>
            <x14:dxf>
              <fill>
                <patternFill>
                  <bgColor rgb="FF92D050"/>
                </patternFill>
              </fill>
            </x14:dxf>
          </x14:cfRule>
          <x14:cfRule type="expression" priority="22" id="{DBF7D9B2-5933-435C-981C-0D82E07EA570}">
            <xm:f>OR(AE33='\Users\Carlos\Documents\MYM\[V.3 MYM DEF. RIESGOS 18-08-2020.xlsx]Datos'!#REF!,AE33='\Users\Carlos\Documents\MYM\[V.3 MYM DEF. RIESGOS 18-08-2020.xlsx]Datos'!#REF!)</xm:f>
            <x14:dxf>
              <fill>
                <patternFill>
                  <bgColor rgb="FFFFFF00"/>
                </patternFill>
              </fill>
            </x14:dxf>
          </x14:cfRule>
          <x14:cfRule type="expression" priority="23" id="{AF6C37E8-BB27-46D9-9346-EF44EFB7E287}">
            <xm:f>OR(AE33='\Users\Carlos\Documents\MYM\[V.3 MYM DEF. RIESGOS 18-08-2020.xlsx]Datos'!#REF!,AE33='\Users\Carlos\Documents\MYM\[V.3 MYM DEF. RIESGOS 18-08-2020.xlsx]Datos'!#REF!)</xm:f>
            <x14:dxf>
              <fill>
                <patternFill>
                  <bgColor rgb="FFFFC000"/>
                </patternFill>
              </fill>
            </x14:dxf>
          </x14:cfRule>
          <x14:cfRule type="expression" priority="24" id="{C051486B-DE48-45CD-A4B1-727120A2F0E0}">
            <xm:f>OR(AE33='\Users\Carlos\Documents\MYM\[V.3 MYM DEF. RIESGOS 18-08-2020.xlsx]Datos'!#REF!,AE33='\Users\Carlos\Documents\MYM\[V.3 MYM DEF. RIESGOS 18-08-2020.xlsx]Datos'!#REF!)</xm:f>
            <x14:dxf>
              <fill>
                <patternFill>
                  <bgColor rgb="FFFF0000"/>
                </patternFill>
              </fill>
            </x14:dxf>
          </x14:cfRule>
          <xm:sqref>AE33</xm:sqref>
        </x14:conditionalFormatting>
        <x14:conditionalFormatting xmlns:xm="http://schemas.microsoft.com/office/excel/2006/main">
          <x14:cfRule type="expression" priority="17" id="{BE8109D1-263C-40F1-A7AF-08A67745879E}">
            <xm:f>OR(AE23='\Users\Carlos\Documents\GPE\[GPE - FICHA DE RIESGOS 2020.xlsm]Datos'!#REF!,AE23='\Users\Carlos\Documents\GPE\[GPE - FICHA DE RIESGOS 2020.xlsm]Datos'!#REF!)</xm:f>
            <x14:dxf>
              <fill>
                <patternFill>
                  <bgColor rgb="FF92D050"/>
                </patternFill>
              </fill>
            </x14:dxf>
          </x14:cfRule>
          <x14:cfRule type="expression" priority="18" id="{A4542177-D774-4D31-8C59-C8F43E5040A0}">
            <xm:f>OR(AE23='\Users\Carlos\Documents\GPE\[GPE - FICHA DE RIESGOS 2020.xlsm]Datos'!#REF!,AE23='\Users\Carlos\Documents\GPE\[GPE - FICHA DE RIESGOS 2020.xlsm]Datos'!#REF!)</xm:f>
            <x14:dxf>
              <fill>
                <patternFill>
                  <bgColor rgb="FFFFFF00"/>
                </patternFill>
              </fill>
            </x14:dxf>
          </x14:cfRule>
          <x14:cfRule type="expression" priority="19" id="{100692EA-4E93-4CED-8229-706127597EF4}">
            <xm:f>OR(AE23='\Users\Carlos\Documents\GPE\[GPE - FICHA DE RIESGOS 2020.xlsm]Datos'!#REF!,AE23='\Users\Carlos\Documents\GPE\[GPE - FICHA DE RIESGOS 2020.xlsm]Datos'!#REF!)</xm:f>
            <x14:dxf>
              <fill>
                <patternFill>
                  <bgColor rgb="FFFFC000"/>
                </patternFill>
              </fill>
            </x14:dxf>
          </x14:cfRule>
          <x14:cfRule type="expression" priority="20" id="{1F9B42E3-3038-4271-9DB9-A909F4718105}">
            <xm:f>OR(AE23='\Users\Carlos\Documents\GPE\[GPE - FICHA DE RIESGOS 2020.xlsm]Datos'!#REF!,AE23='\Users\Carlos\Documents\GPE\[GPE - FICHA DE RIESGOS 2020.xlsm]Datos'!#REF!)</xm:f>
            <x14:dxf>
              <fill>
                <patternFill>
                  <bgColor rgb="FFFF0000"/>
                </patternFill>
              </fill>
            </x14:dxf>
          </x14:cfRule>
          <xm:sqref>AE23 AE26 AE29</xm:sqref>
        </x14:conditionalFormatting>
        <x14:conditionalFormatting xmlns:xm="http://schemas.microsoft.com/office/excel/2006/main">
          <x14:cfRule type="expression" priority="13" id="{D43BE787-8A90-4310-822A-67B63152F6AE}">
            <xm:f>OR(AE20='\Users\Carlos\Documents\MYM\DE\[Ficha_Integral_del_Riesgo_u_Oportunidad D.E.       19-08-2020.xlsm]Datos'!#REF!,AE20='\Users\Carlos\Documents\MYM\DE\[Ficha_Integral_del_Riesgo_u_Oportunidad D.E.       19-08-2020.xlsm]Datos'!#REF!)</xm:f>
            <x14:dxf>
              <fill>
                <patternFill>
                  <bgColor rgb="FF92D050"/>
                </patternFill>
              </fill>
            </x14:dxf>
          </x14:cfRule>
          <x14:cfRule type="expression" priority="14" id="{A988770B-1961-4ABA-BD59-037D8275C9FC}">
            <xm:f>OR(AE20='\Users\Carlos\Documents\MYM\DE\[Ficha_Integral_del_Riesgo_u_Oportunidad D.E.       19-08-2020.xlsm]Datos'!#REF!,AE20='\Users\Carlos\Documents\MYM\DE\[Ficha_Integral_del_Riesgo_u_Oportunidad D.E.       19-08-2020.xlsm]Datos'!#REF!)</xm:f>
            <x14:dxf>
              <fill>
                <patternFill>
                  <bgColor rgb="FFFFFF00"/>
                </patternFill>
              </fill>
            </x14:dxf>
          </x14:cfRule>
          <x14:cfRule type="expression" priority="15" id="{33CC616C-2B94-4195-818A-D7C358D86BB4}">
            <xm:f>OR(AE20='\Users\Carlos\Documents\MYM\DE\[Ficha_Integral_del_Riesgo_u_Oportunidad D.E.       19-08-2020.xlsm]Datos'!#REF!,AE20='\Users\Carlos\Documents\MYM\DE\[Ficha_Integral_del_Riesgo_u_Oportunidad D.E.       19-08-2020.xlsm]Datos'!#REF!)</xm:f>
            <x14:dxf>
              <fill>
                <patternFill>
                  <bgColor rgb="FFFFC000"/>
                </patternFill>
              </fill>
            </x14:dxf>
          </x14:cfRule>
          <x14:cfRule type="expression" priority="16" id="{51B4EE76-83D9-437B-ADAB-BAD7B224AB4E}">
            <xm:f>OR(AE20='\Users\Carlos\Documents\MYM\DE\[Ficha_Integral_del_Riesgo_u_Oportunidad D.E.       19-08-2020.xlsm]Datos'!#REF!,AE20='\Users\Carlos\Documents\MYM\DE\[Ficha_Integral_del_Riesgo_u_Oportunidad D.E.       19-08-2020.xlsm]Datos'!#REF!)</xm:f>
            <x14:dxf>
              <fill>
                <patternFill>
                  <bgColor rgb="FFFF0000"/>
                </patternFill>
              </fill>
            </x14:dxf>
          </x14:cfRule>
          <xm:sqref>AE20</xm:sqref>
        </x14:conditionalFormatting>
        <x14:conditionalFormatting xmlns:xm="http://schemas.microsoft.com/office/excel/2006/main">
          <x14:cfRule type="expression" priority="9" id="{1DF4BDA8-FAC5-484B-B1A8-1DC6D60063CC}">
            <xm:f>OR(AE17='\Users\Carlos\Documents\MYM\DE\[Ficha_Integral_del_Riesgo_u_Oportunidad D.E.       19-08-2020.xlsm]Datos'!#REF!,AE17='\Users\Carlos\Documents\MYM\DE\[Ficha_Integral_del_Riesgo_u_Oportunidad D.E.       19-08-2020.xlsm]Datos'!#REF!)</xm:f>
            <x14:dxf>
              <fill>
                <patternFill>
                  <bgColor rgb="FF92D050"/>
                </patternFill>
              </fill>
            </x14:dxf>
          </x14:cfRule>
          <x14:cfRule type="expression" priority="10" id="{06BA5839-A0D8-4681-94E9-3B645E266CE5}">
            <xm:f>OR(AE17='\Users\Carlos\Documents\MYM\DE\[Ficha_Integral_del_Riesgo_u_Oportunidad D.E.       19-08-2020.xlsm]Datos'!#REF!,AE17='\Users\Carlos\Documents\MYM\DE\[Ficha_Integral_del_Riesgo_u_Oportunidad D.E.       19-08-2020.xlsm]Datos'!#REF!)</xm:f>
            <x14:dxf>
              <fill>
                <patternFill>
                  <bgColor rgb="FFFFFF00"/>
                </patternFill>
              </fill>
            </x14:dxf>
          </x14:cfRule>
          <x14:cfRule type="expression" priority="11" id="{447838B8-9036-4581-987B-5AFAF41786DD}">
            <xm:f>OR(AE17='\Users\Carlos\Documents\MYM\DE\[Ficha_Integral_del_Riesgo_u_Oportunidad D.E.       19-08-2020.xlsm]Datos'!#REF!,AE17='\Users\Carlos\Documents\MYM\DE\[Ficha_Integral_del_Riesgo_u_Oportunidad D.E.       19-08-2020.xlsm]Datos'!#REF!)</xm:f>
            <x14:dxf>
              <fill>
                <patternFill>
                  <bgColor rgb="FFFFC000"/>
                </patternFill>
              </fill>
            </x14:dxf>
          </x14:cfRule>
          <x14:cfRule type="expression" priority="12" id="{821699A8-6500-4822-8CCA-0D8F83BD7071}">
            <xm:f>OR(AE17='\Users\Carlos\Documents\MYM\DE\[Ficha_Integral_del_Riesgo_u_Oportunidad D.E.       19-08-2020.xlsm]Datos'!#REF!,AE17='\Users\Carlos\Documents\MYM\DE\[Ficha_Integral_del_Riesgo_u_Oportunidad D.E.       19-08-2020.xlsm]Datos'!#REF!)</xm:f>
            <x14:dxf>
              <fill>
                <patternFill>
                  <bgColor rgb="FFFF0000"/>
                </patternFill>
              </fill>
            </x14:dxf>
          </x14:cfRule>
          <xm:sqref>AE17</xm:sqref>
        </x14:conditionalFormatting>
        <x14:conditionalFormatting xmlns:xm="http://schemas.microsoft.com/office/excel/2006/main">
          <x14:cfRule type="expression" priority="5" id="{66EE9A22-08BA-47CB-AFFD-0DD9B1B1540D}">
            <xm:f>OR(AE16='\Users\Carlos\Documents\MYM\DE\[Ficha_Integral_del_Riesgo_u_Oportunidad D.E.       19-08-2020.xlsm]Datos'!#REF!,AE16='\Users\Carlos\Documents\MYM\DE\[Ficha_Integral_del_Riesgo_u_Oportunidad D.E.       19-08-2020.xlsm]Datos'!#REF!)</xm:f>
            <x14:dxf>
              <fill>
                <patternFill>
                  <bgColor rgb="FF92D050"/>
                </patternFill>
              </fill>
            </x14:dxf>
          </x14:cfRule>
          <x14:cfRule type="expression" priority="6" id="{24786B3A-000E-40FB-9475-C1329D13E62A}">
            <xm:f>OR(AE16='\Users\Carlos\Documents\MYM\DE\[Ficha_Integral_del_Riesgo_u_Oportunidad D.E.       19-08-2020.xlsm]Datos'!#REF!,AE16='\Users\Carlos\Documents\MYM\DE\[Ficha_Integral_del_Riesgo_u_Oportunidad D.E.       19-08-2020.xlsm]Datos'!#REF!)</xm:f>
            <x14:dxf>
              <fill>
                <patternFill>
                  <bgColor rgb="FFFFFF00"/>
                </patternFill>
              </fill>
            </x14:dxf>
          </x14:cfRule>
          <x14:cfRule type="expression" priority="7" id="{87605BFF-398C-44F9-B800-1C5FA04AC6FB}">
            <xm:f>OR(AE16='\Users\Carlos\Documents\MYM\DE\[Ficha_Integral_del_Riesgo_u_Oportunidad D.E.       19-08-2020.xlsm]Datos'!#REF!,AE16='\Users\Carlos\Documents\MYM\DE\[Ficha_Integral_del_Riesgo_u_Oportunidad D.E.       19-08-2020.xlsm]Datos'!#REF!)</xm:f>
            <x14:dxf>
              <fill>
                <patternFill>
                  <bgColor rgb="FFFFC000"/>
                </patternFill>
              </fill>
            </x14:dxf>
          </x14:cfRule>
          <x14:cfRule type="expression" priority="8" id="{FC359D21-6C03-465C-A9D9-24472C62CAF1}">
            <xm:f>OR(AE16='\Users\Carlos\Documents\MYM\DE\[Ficha_Integral_del_Riesgo_u_Oportunidad D.E.       19-08-2020.xlsm]Datos'!#REF!,AE16='\Users\Carlos\Documents\MYM\DE\[Ficha_Integral_del_Riesgo_u_Oportunidad D.E.       19-08-2020.xlsm]Datos'!#REF!)</xm:f>
            <x14:dxf>
              <fill>
                <patternFill>
                  <bgColor rgb="FFFF0000"/>
                </patternFill>
              </fill>
            </x14:dxf>
          </x14:cfRule>
          <xm:sqref>AE16</xm:sqref>
        </x14:conditionalFormatting>
        <x14:conditionalFormatting xmlns:xm="http://schemas.microsoft.com/office/excel/2006/main">
          <x14:cfRule type="expression" priority="1" id="{228C7ADD-49B1-4074-89DE-250E464001B3}">
            <xm:f>OR(AE15='\Users\Carlos\Documents\MYM\DE\[Ficha_Integral_del_Riesgo_u_Oportunidad D.E.       19-08-2020.xlsm]Datos'!#REF!,AE15='\Users\Carlos\Documents\MYM\DE\[Ficha_Integral_del_Riesgo_u_Oportunidad D.E.       19-08-2020.xlsm]Datos'!#REF!)</xm:f>
            <x14:dxf>
              <fill>
                <patternFill>
                  <bgColor rgb="FF92D050"/>
                </patternFill>
              </fill>
            </x14:dxf>
          </x14:cfRule>
          <x14:cfRule type="expression" priority="2" id="{1DD3EA3D-0EE6-4B0D-A9D9-E791C55F3E0C}">
            <xm:f>OR(AE15='\Users\Carlos\Documents\MYM\DE\[Ficha_Integral_del_Riesgo_u_Oportunidad D.E.       19-08-2020.xlsm]Datos'!#REF!,AE15='\Users\Carlos\Documents\MYM\DE\[Ficha_Integral_del_Riesgo_u_Oportunidad D.E.       19-08-2020.xlsm]Datos'!#REF!)</xm:f>
            <x14:dxf>
              <fill>
                <patternFill>
                  <bgColor rgb="FFFFFF00"/>
                </patternFill>
              </fill>
            </x14:dxf>
          </x14:cfRule>
          <x14:cfRule type="expression" priority="3" id="{411C601B-C1D7-4DEE-92DD-B618ADBE61B6}">
            <xm:f>OR(AE15='\Users\Carlos\Documents\MYM\DE\[Ficha_Integral_del_Riesgo_u_Oportunidad D.E.       19-08-2020.xlsm]Datos'!#REF!,AE15='\Users\Carlos\Documents\MYM\DE\[Ficha_Integral_del_Riesgo_u_Oportunidad D.E.       19-08-2020.xlsm]Datos'!#REF!)</xm:f>
            <x14:dxf>
              <fill>
                <patternFill>
                  <bgColor rgb="FFFFC000"/>
                </patternFill>
              </fill>
            </x14:dxf>
          </x14:cfRule>
          <x14:cfRule type="expression" priority="4" id="{2A057F08-2ACF-4677-91B0-8B4AB6995FF7}">
            <xm:f>OR(AE15='\Users\Carlos\Documents\MYM\DE\[Ficha_Integral_del_Riesgo_u_Oportunidad D.E.       19-08-2020.xlsm]Datos'!#REF!,AE15='\Users\Carlos\Documents\MYM\DE\[Ficha_Integral_del_Riesgo_u_Oportunidad D.E.       19-08-2020.xlsm]Datos'!#REF!)</xm:f>
            <x14:dxf>
              <fill>
                <patternFill>
                  <bgColor rgb="FFFF0000"/>
                </patternFill>
              </fill>
            </x14:dxf>
          </x14:cfRule>
          <xm:sqref>AE15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PMR FPS-FNC</vt:lpstr>
      <vt:lpstr>'PMR FPS-FNC'!Área_de_impresión</vt:lpstr>
      <vt:lpstr>'PMR FPS-FNC'!Print_Area</vt:lpstr>
      <vt:lpstr>'PMR FPS-FNC'!Títulos_a_imprimir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 TORRES C.</dc:creator>
  <cp:lastModifiedBy>JOHA TORRES C.</cp:lastModifiedBy>
  <dcterms:created xsi:type="dcterms:W3CDTF">2020-08-25T15:20:25Z</dcterms:created>
  <dcterms:modified xsi:type="dcterms:W3CDTF">2021-03-17T14:25:20Z</dcterms:modified>
</cp:coreProperties>
</file>